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Y:\ASCP\Education &amp; Outreach\Green Office Program\1. Easy Access\"/>
    </mc:Choice>
  </mc:AlternateContent>
  <workbookProtection workbookAlgorithmName="SHA-512" workbookHashValue="oU283KT7CZ1YshqO0VBjIA9Gy6lb1sUvqIkztZjHlzVhEhpGL4bKKwmYOcL777w8j0LCptq5QEP6In5BrVvIEA==" workbookSaltValue="ItXZO7N66i6GypZrbiog6Q==" workbookSpinCount="100000" lockStructure="1"/>
  <bookViews>
    <workbookView xWindow="0" yWindow="0" windowWidth="27825" windowHeight="14340" tabRatio="500" activeTab="1"/>
  </bookViews>
  <sheets>
    <sheet name="1. Instructions" sheetId="4" r:id="rId1"/>
    <sheet name="3. Checklist" sheetId="5" r:id="rId2"/>
    <sheet name="4. Progress Dashboard" sheetId="2" r:id="rId3"/>
  </sheets>
  <externalReferences>
    <externalReference r:id="rId4"/>
  </externalReferences>
  <definedNames>
    <definedName name="full_time_workers">[1]Instructions!$C$24</definedName>
    <definedName name="part_time_workers">[1]Instructions!$C$25</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5" l="1"/>
  <c r="F18" i="5"/>
  <c r="F29" i="5" s="1"/>
  <c r="D19" i="2" s="1"/>
  <c r="F19" i="2" s="1"/>
  <c r="F19" i="5"/>
  <c r="F20" i="5"/>
  <c r="F22" i="5"/>
  <c r="F23" i="5"/>
  <c r="F24" i="5"/>
  <c r="F26" i="5"/>
  <c r="F27" i="5"/>
  <c r="F28" i="5"/>
  <c r="E18" i="5"/>
  <c r="E19" i="5"/>
  <c r="E20" i="5"/>
  <c r="E29" i="5" s="1"/>
  <c r="E19" i="2" s="1"/>
  <c r="E22" i="5"/>
  <c r="E23" i="5"/>
  <c r="E24" i="5"/>
  <c r="E26" i="5"/>
  <c r="E27" i="5"/>
  <c r="E28" i="5"/>
  <c r="D29" i="5"/>
  <c r="F13" i="5"/>
  <c r="F14" i="5"/>
  <c r="F15" i="5"/>
  <c r="D18" i="2" s="1"/>
  <c r="E13" i="5"/>
  <c r="E15" i="5" s="1"/>
  <c r="E18" i="2" s="1"/>
  <c r="E14" i="5"/>
  <c r="D15" i="5"/>
  <c r="F6" i="5"/>
  <c r="F11" i="5" s="1"/>
  <c r="D17" i="2" s="1"/>
  <c r="F7" i="5"/>
  <c r="F8" i="5"/>
  <c r="F9" i="5"/>
  <c r="F10" i="5"/>
  <c r="E6" i="5"/>
  <c r="E7" i="5"/>
  <c r="E8" i="5"/>
  <c r="E11" i="5" s="1"/>
  <c r="E17" i="2" s="1"/>
  <c r="E9" i="5"/>
  <c r="E10" i="5"/>
  <c r="D11" i="5"/>
  <c r="E35" i="5"/>
  <c r="E36" i="5"/>
  <c r="E37" i="5"/>
  <c r="F37" i="5" s="1"/>
  <c r="E38" i="5"/>
  <c r="F38" i="5" s="1"/>
  <c r="E39" i="5"/>
  <c r="E40" i="5"/>
  <c r="E41" i="5"/>
  <c r="E42" i="5"/>
  <c r="E43" i="5"/>
  <c r="E44" i="5"/>
  <c r="E45" i="5"/>
  <c r="E46" i="5"/>
  <c r="E47" i="5"/>
  <c r="D48" i="5"/>
  <c r="E52" i="5"/>
  <c r="F52" i="5"/>
  <c r="E54" i="5"/>
  <c r="F54" i="5"/>
  <c r="D72" i="5"/>
  <c r="E50" i="5"/>
  <c r="E51" i="5"/>
  <c r="E56" i="5" s="1"/>
  <c r="E21" i="2" s="1"/>
  <c r="E53" i="5"/>
  <c r="E61" i="5"/>
  <c r="F61" i="5" s="1"/>
  <c r="E62" i="5"/>
  <c r="E65" i="5"/>
  <c r="E69" i="5"/>
  <c r="E72" i="5" s="1"/>
  <c r="E70" i="5"/>
  <c r="E71" i="5"/>
  <c r="E32" i="5"/>
  <c r="E31" i="5"/>
  <c r="E33" i="5"/>
  <c r="E58" i="5"/>
  <c r="F69" i="5"/>
  <c r="F70" i="5"/>
  <c r="F71" i="5"/>
  <c r="F63" i="5"/>
  <c r="F64" i="5"/>
  <c r="F62" i="5"/>
  <c r="F65" i="5"/>
  <c r="F51" i="5"/>
  <c r="F53" i="5"/>
  <c r="F55" i="5"/>
  <c r="F50" i="5"/>
  <c r="F36" i="5"/>
  <c r="F41" i="5"/>
  <c r="F40" i="5"/>
  <c r="F42" i="5"/>
  <c r="F43" i="5"/>
  <c r="F44" i="5"/>
  <c r="F39" i="5"/>
  <c r="F45" i="5"/>
  <c r="F46" i="5"/>
  <c r="F58" i="5"/>
  <c r="F47" i="5"/>
  <c r="F35" i="5"/>
  <c r="F48" i="5" s="1"/>
  <c r="D22" i="2" s="1"/>
  <c r="F31" i="5"/>
  <c r="F32" i="5"/>
  <c r="F33" i="5"/>
  <c r="D20" i="2" s="1"/>
  <c r="F20" i="2" s="1"/>
  <c r="F72" i="5"/>
  <c r="F76" i="5" s="1"/>
  <c r="F56" i="5"/>
  <c r="D21" i="2" s="1"/>
  <c r="E20" i="2"/>
  <c r="D55" i="5"/>
  <c r="D56" i="5" s="1"/>
  <c r="E55" i="5"/>
  <c r="D59" i="5"/>
  <c r="D66" i="5" s="1"/>
  <c r="E59" i="5"/>
  <c r="F59" i="5" s="1"/>
  <c r="F66" i="5" s="1"/>
  <c r="D23" i="2" s="1"/>
  <c r="D60" i="5"/>
  <c r="E60" i="5"/>
  <c r="D63" i="5"/>
  <c r="E63" i="5"/>
  <c r="D64" i="5"/>
  <c r="E64" i="5"/>
  <c r="F60" i="5"/>
  <c r="D24" i="2"/>
  <c r="F6" i="2" l="1"/>
  <c r="F22" i="2"/>
  <c r="E24" i="2"/>
  <c r="F24" i="2" s="1"/>
  <c r="D25" i="2"/>
  <c r="F17" i="2"/>
  <c r="F18" i="2"/>
  <c r="D76" i="5"/>
  <c r="G76" i="5" s="1"/>
  <c r="F21" i="2"/>
  <c r="E66" i="5"/>
  <c r="E23" i="2" s="1"/>
  <c r="F23" i="2" s="1"/>
  <c r="E48" i="5"/>
  <c r="E22" i="2" s="1"/>
  <c r="E25" i="2" s="1"/>
  <c r="F13" i="2" l="1"/>
  <c r="F12" i="2"/>
  <c r="F14" i="2"/>
  <c r="F7" i="2"/>
  <c r="F25" i="2"/>
  <c r="F8" i="2"/>
  <c r="L2" i="2"/>
  <c r="E76" i="5"/>
</calcChain>
</file>

<file path=xl/sharedStrings.xml><?xml version="1.0" encoding="utf-8"?>
<sst xmlns="http://schemas.openxmlformats.org/spreadsheetml/2006/main" count="220" uniqueCount="166">
  <si>
    <t>Category</t>
  </si>
  <si>
    <t>Action</t>
  </si>
  <si>
    <t>Max Points Available</t>
  </si>
  <si>
    <t xml:space="preserve">Points 
Completed </t>
  </si>
  <si>
    <t>AWARENESS</t>
  </si>
  <si>
    <t>SELECT</t>
  </si>
  <si>
    <t>TRANSPORTATION</t>
  </si>
  <si>
    <t>N/A</t>
  </si>
  <si>
    <t>Yes</t>
  </si>
  <si>
    <t>Recycling bins are present in common areas where trash bins are present (Kitchen/Lounge and Mail/Copy Room, etc.). All bins have updated signs.</t>
  </si>
  <si>
    <t>PURCHASING</t>
  </si>
  <si>
    <t>INNOVATION</t>
  </si>
  <si>
    <t>Green Office Program - Progress Dashboard</t>
  </si>
  <si>
    <t>Current Level</t>
  </si>
  <si>
    <t>Total Points</t>
  </si>
  <si>
    <t>Points Needed to Achieve Next Level</t>
  </si>
  <si>
    <t>Bronze</t>
  </si>
  <si>
    <t xml:space="preserve">Silver </t>
  </si>
  <si>
    <t>Gold</t>
  </si>
  <si>
    <t>Platinum</t>
  </si>
  <si>
    <t>Total Points Achieved</t>
  </si>
  <si>
    <t>Total Points Available</t>
  </si>
  <si>
    <t>Progress</t>
  </si>
  <si>
    <t>Awareness</t>
  </si>
  <si>
    <t>Transportation</t>
  </si>
  <si>
    <t>Purchasing</t>
  </si>
  <si>
    <t>Innovation</t>
  </si>
  <si>
    <t>TOTAL</t>
  </si>
  <si>
    <t>Primary Contact</t>
  </si>
  <si>
    <t>Primary Contact Email</t>
  </si>
  <si>
    <t>Program/Department</t>
  </si>
  <si>
    <t>Secondary Contact</t>
  </si>
  <si>
    <t>Secondary Contact Email</t>
  </si>
  <si>
    <t>Office/Unit Name</t>
  </si>
  <si>
    <t>Building Name</t>
  </si>
  <si>
    <t>Date Submitted</t>
  </si>
  <si>
    <t>Please include a description of your office including room number, room type, program/dept., shared space)</t>
  </si>
  <si>
    <t>Number of Full Time Office Members</t>
  </si>
  <si>
    <t>ID</t>
  </si>
  <si>
    <t>A1</t>
  </si>
  <si>
    <t>A2</t>
  </si>
  <si>
    <t>A3</t>
  </si>
  <si>
    <t>A4</t>
  </si>
  <si>
    <t>A5</t>
  </si>
  <si>
    <t>T1</t>
  </si>
  <si>
    <t>T2</t>
  </si>
  <si>
    <t>W1</t>
  </si>
  <si>
    <t>GE2</t>
  </si>
  <si>
    <t>GE3</t>
  </si>
  <si>
    <t>GE4</t>
  </si>
  <si>
    <t>P1</t>
  </si>
  <si>
    <t>P2</t>
  </si>
  <si>
    <t>P3</t>
  </si>
  <si>
    <t>I2</t>
  </si>
  <si>
    <t>I3</t>
  </si>
  <si>
    <t>Pillar Points:</t>
  </si>
  <si>
    <t>TOTALS</t>
  </si>
  <si>
    <t>Points Available</t>
  </si>
  <si>
    <t>Points Achieved</t>
  </si>
  <si>
    <t>Percent Complete</t>
  </si>
  <si>
    <t>Green Events</t>
  </si>
  <si>
    <t>See Progress Dashboard tab 
for detailed results</t>
  </si>
  <si>
    <t>ENERGY</t>
  </si>
  <si>
    <t>WATER</t>
  </si>
  <si>
    <t>WR1</t>
  </si>
  <si>
    <t>Participant Notes 
(Optional or when prompted)</t>
  </si>
  <si>
    <t>Completed?</t>
  </si>
  <si>
    <t>Lighting</t>
  </si>
  <si>
    <t>Appliances</t>
  </si>
  <si>
    <t>Heating/Cooling</t>
  </si>
  <si>
    <t>Points Hardcode</t>
  </si>
  <si>
    <t>Water</t>
  </si>
  <si>
    <t>Energy</t>
  </si>
  <si>
    <r>
      <rPr>
        <b/>
        <u/>
        <sz val="12"/>
        <color theme="1"/>
        <rFont val="Calibri (Body)"/>
      </rPr>
      <t>Instructions:</t>
    </r>
    <r>
      <rPr>
        <b/>
        <sz val="12"/>
        <color theme="1"/>
        <rFont val="Calibri"/>
        <family val="2"/>
        <scheme val="minor"/>
      </rPr>
      <t xml:space="preserve"> Select "yes" or "no" under "Completed?" column for each item. Mark "N/A "if this action is not available or applicable in your space. Items marked "N/A" will not count toward your available points and will not be deducted from your total</t>
    </r>
  </si>
  <si>
    <t>Waste Diversion</t>
  </si>
  <si>
    <t>0</t>
  </si>
  <si>
    <t>Current Level:</t>
  </si>
  <si>
    <t>Leaf Levels</t>
  </si>
  <si>
    <t>Points Needed</t>
  </si>
  <si>
    <t>Number of Part-Time Office Members</t>
  </si>
  <si>
    <t>If you have come up with an innovative idea/practice to make your office more sustainable that is not listed on this checklist, please list the practice here and specify in the "Participant Notes" section. 
Examples in the cells below. Discuss with the ASCP to determine the appropriate # of points to award.</t>
  </si>
  <si>
    <t>E5</t>
  </si>
  <si>
    <t>E1</t>
  </si>
  <si>
    <t>E3</t>
  </si>
  <si>
    <t>E2</t>
  </si>
  <si>
    <t>E4</t>
  </si>
  <si>
    <t>I1</t>
  </si>
  <si>
    <t xml:space="preserve">Share sustainability related information via email, newsletters, during meetings or on bulletin boards </t>
  </si>
  <si>
    <t>Include Green Offices efforts in hiring packets and incorporate sustainability training into our new employee onboarding and staff orientation</t>
  </si>
  <si>
    <t>Post “Turn Off” reminder signs provided by the ASCP near light switches and electronics</t>
  </si>
  <si>
    <t>Work with your Building Administrator/facilities to assess overhead lighting in the office and switch to more energy efficient bulbs where possible</t>
  </si>
  <si>
    <t xml:space="preserve">Share office appliances (ie: refrigerators, coffee makers and microwaves)  </t>
  </si>
  <si>
    <t>Eliminate the use of all personal printers and use networked printers. Make sure networked printers are on econ or sleep mode when not in use and turned off at the end of the day</t>
  </si>
  <si>
    <t>Eliminate the use of personal space heaters</t>
  </si>
  <si>
    <t xml:space="preserve">Post water conservation reminder signs near/above offices sinks if applicable </t>
  </si>
  <si>
    <t>Keep scrap paper in an easily accessible location or loaded into a designated bypass tray in the printer for printing internal or draft single-sided documents</t>
  </si>
  <si>
    <t>Recycle ink and toner cartridges.</t>
  </si>
  <si>
    <t>Eliminate the purchase of single use plastic bottles for office members and guests and encourage the use of reusable bottles and mugs.</t>
  </si>
  <si>
    <t>Utilize a stock of mugs, cups, plates, and silverware for daily use and in meetings as to not buy or supply single-use items</t>
  </si>
  <si>
    <t>Recycle all office electronic waste (cell phones, computers, computer accessories, etc.) through the proper channels and take a battery collection bin that to the ASCP e-waste receptacles or Blue Star Recycling</t>
  </si>
  <si>
    <t>When disposing of furniture, contact neighboring offices/ depts or AHEC Facilities to donate</t>
  </si>
  <si>
    <t>Purchase food in bulk trays and avoid purchasing carboard and plastic boxed meals.</t>
  </si>
  <si>
    <t>Offer compostable dishware and utensils and provide compost bins at the event at least 75% of the events hosted and/or planned</t>
  </si>
  <si>
    <t>Include at least 50% vegetarian or vegan options in all our orders</t>
  </si>
  <si>
    <t xml:space="preserve">Purchase environmentally friendly (recycled content, non-toxic, remanufactured) products whenever possible. </t>
  </si>
  <si>
    <t>Plan ahead and batch orders together whenever possible to minimize packaging.</t>
  </si>
  <si>
    <t>GREEN EVENTS &amp; MEETINGS</t>
  </si>
  <si>
    <t>Office uses Green Events Guide when planning and hosting events</t>
  </si>
  <si>
    <t xml:space="preserve">Hold paperless meetings 80% of the time or more </t>
  </si>
  <si>
    <t>WR2</t>
  </si>
  <si>
    <t>WR3</t>
  </si>
  <si>
    <t>WR4</t>
  </si>
  <si>
    <t>WR5</t>
  </si>
  <si>
    <t>WR6</t>
  </si>
  <si>
    <t>WR7</t>
  </si>
  <si>
    <t>WR8</t>
  </si>
  <si>
    <t>WR9</t>
  </si>
  <si>
    <t>GE1</t>
  </si>
  <si>
    <t>P4</t>
  </si>
  <si>
    <t>E6</t>
  </si>
  <si>
    <t>E7</t>
  </si>
  <si>
    <t xml:space="preserve">E8 </t>
  </si>
  <si>
    <t>W2</t>
  </si>
  <si>
    <t>WR10</t>
  </si>
  <si>
    <t>WR11</t>
  </si>
  <si>
    <t>WR12</t>
  </si>
  <si>
    <t>WR13</t>
  </si>
  <si>
    <t>GE5</t>
  </si>
  <si>
    <t>P5</t>
  </si>
  <si>
    <t>P6</t>
  </si>
  <si>
    <t>P7</t>
  </si>
  <si>
    <t>P8</t>
  </si>
  <si>
    <t>Purchase paper with more than 50% post-consumer waste content or that is certified by the Forest Stewardship Council</t>
  </si>
  <si>
    <t>Have caterers provide drinks, condiments and snacks in bulk or recyablable materials rather than individual containers/bags.</t>
  </si>
  <si>
    <t xml:space="preserve">Follow the ASCP's best practices for sustainable SWAG purchases when ordering SWAG for office and events. </t>
  </si>
  <si>
    <t xml:space="preserve">Designate an area in office for sharing office supplies that can be re-used </t>
  </si>
  <si>
    <t xml:space="preserve">Enable at least 75% of office computers to sleep mode when not in use and have defaulted monitors to sleep after 10 minutes. </t>
  </si>
  <si>
    <t>At least 70% of our employees utilize public transportation (bike, walk, train, bus, rail, scooter) as their primary mode of commute (70% of the time or ~ 3-4x/week). Use ASCP provided google form and track numbers in notes section.</t>
  </si>
  <si>
    <t xml:space="preserve">Implement office compost and dispose of it properly </t>
  </si>
  <si>
    <t>Do not use single use coffee pods, such as Keurig pods.</t>
  </si>
  <si>
    <t>Either compost shredded paper on campus or use a vendor who recycles or composts it.</t>
  </si>
  <si>
    <t xml:space="preserve">Purchase any new equipment/ appliances that are ENERGY STAR rated, if applicable. If ENERGY STAR is not available,  work with  vendor to purchase the most efficient option. </t>
  </si>
  <si>
    <t xml:space="preserve">Use environmentally friendly cleaning products </t>
  </si>
  <si>
    <t>Encourage sustainability though the campus facing work of our office. Please specify how in the "Participant Notes" section.</t>
  </si>
  <si>
    <t>Participate in community-based sustainability practices as an office</t>
  </si>
  <si>
    <t>Elect an awareness leader who provides monthly behavior change ideasand education for office staff to go above and beyond Green Offices participation.</t>
  </si>
  <si>
    <t>Check with facilities services/other offices to see if they have surplus office furniture before making new purchases. If you purchase new furniture, purchase refurbished or 50% recyclable material.</t>
  </si>
  <si>
    <t xml:space="preserve">E9 </t>
  </si>
  <si>
    <t>Identify areas that do not require heating or cooling during off-hours, breaks or other periods of time by coordinating with Building Administrator</t>
  </si>
  <si>
    <t>Default all networked printers to double-sided printing place visual prompts on/near our copy machine to remind office members to double-side copy.</t>
  </si>
  <si>
    <t>Send office members the sign up link to receive the Sustainable Campus Program emails and newsletter (Text ASCP to 22828)</t>
  </si>
  <si>
    <t xml:space="preserve">Designate time at team meetings at least 1x/month for updates from our Eco-Leader. </t>
  </si>
  <si>
    <t xml:space="preserve">Encourage personal behavior change among staff by filling out the Cool Climate Calculator. https://coolclimate.berkeley.edu/calculator </t>
  </si>
  <si>
    <t>Provide information about the RTD Eco Pass and alternative transportation via appropriate office avenues.</t>
  </si>
  <si>
    <t>All workstations and desks have desk/floor lamps fitted with LEDs</t>
  </si>
  <si>
    <t>If you have local control, all office thermostats are kept within the recommended range (68° or below in winter &amp; 75° or above in summer)</t>
  </si>
  <si>
    <t>Conduct an audit of office waste stream with an ASCP volunteer and share the results office wide.</t>
  </si>
  <si>
    <t xml:space="preserve">2. Green Office certification levels are determined by the number of points you receive as a % of total available points (60% Silver, 75% Gold, 90% Platinum). The Progress Dashboard tab will show you where you stand as you progress through or edit the checklist. </t>
  </si>
  <si>
    <t xml:space="preserve">Have Facilities install a kitchen and bathroom sink aerator with an on/off lever that does not exceed 1.5 gallons per minute (if applicable)  </t>
  </si>
  <si>
    <t>Have a member of the ASCP team review the zero waste sorting guidelines at an all-staff meeting</t>
  </si>
  <si>
    <t>GE6</t>
  </si>
  <si>
    <t>Green Offices "Beyond Bronze" Certification Checklist Instructions</t>
  </si>
  <si>
    <t xml:space="preserve">3. Once you've finished, save the file as and send to ASCP staff at greenoffices@ahec.edu and there will be an audit of your office.  </t>
  </si>
  <si>
    <t xml:space="preserve">4. Enjoy your new level of certification, and thank you for contributing to the ASCP's mission to reduce the campus's  ecologicial footprint! </t>
  </si>
  <si>
    <t xml:space="preserve">1. The Checklist tab has been coded to reflect your Bronze Cerification. Please continue to check off items your office completes to achieve Silver, Gold, and Platinum certifications. Refer to the Resrouce Sheet for more information or help with each item. </t>
  </si>
  <si>
    <t>RECYCLING, COMPOST,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</si>
</sst>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2"/>
      <color theme="1"/>
      <name val="Calibri"/>
      <family val="2"/>
      <scheme val="minor"/>
    </font>
    <font>
      <sz val="11"/>
      <color rgb="FF000000"/>
      <name val="Calibri"/>
      <family val="2"/>
    </font>
    <font>
      <u/>
      <sz val="11"/>
      <color theme="10"/>
      <name val="Calibri"/>
      <family val="2"/>
    </font>
    <font>
      <sz val="12"/>
      <color rgb="FF000000"/>
      <name val="Calibri"/>
      <family val="2"/>
    </font>
    <font>
      <b/>
      <sz val="28"/>
      <color rgb="FF000000"/>
      <name val="Calibri"/>
      <family val="2"/>
    </font>
    <font>
      <sz val="12"/>
      <name val="Calibri"/>
      <family val="2"/>
      <scheme val="minor"/>
    </font>
    <font>
      <sz val="11"/>
      <color rgb="FF000000"/>
      <name val="Calibri"/>
      <family val="2"/>
      <scheme val="minor"/>
    </font>
    <font>
      <sz val="12"/>
      <color theme="1"/>
      <name val="Calibri"/>
      <family val="2"/>
    </font>
    <font>
      <b/>
      <sz val="12"/>
      <name val="Calibri"/>
      <family val="2"/>
    </font>
    <font>
      <sz val="12"/>
      <name val="Calibri"/>
      <family val="2"/>
    </font>
    <font>
      <sz val="12"/>
      <color theme="1"/>
      <name val="Calibri"/>
      <family val="2"/>
      <scheme val="minor"/>
    </font>
    <font>
      <b/>
      <sz val="12"/>
      <name val="Calibri"/>
      <family val="2"/>
    </font>
    <font>
      <b/>
      <sz val="14"/>
      <color theme="1"/>
      <name val="Calibri"/>
      <family val="2"/>
      <scheme val="minor"/>
    </font>
    <font>
      <b/>
      <sz val="12"/>
      <color rgb="FF000000"/>
      <name val="Calibri"/>
      <family val="2"/>
    </font>
    <font>
      <sz val="12"/>
      <name val="Calibri"/>
      <family val="2"/>
    </font>
    <font>
      <b/>
      <sz val="12"/>
      <color theme="1"/>
      <name val="Calibri"/>
      <family val="2"/>
      <scheme val="minor"/>
    </font>
    <font>
      <b/>
      <u/>
      <sz val="12"/>
      <color theme="1"/>
      <name val="Calibri (Body)"/>
    </font>
    <font>
      <sz val="12"/>
      <color rgb="FF000000"/>
      <name val="Calibri"/>
      <family val="2"/>
      <scheme val="minor"/>
    </font>
    <font>
      <b/>
      <sz val="12"/>
      <name val="Calibri (Body)"/>
    </font>
    <font>
      <sz val="12"/>
      <color theme="1"/>
      <name val="Calibri (Body)"/>
    </font>
    <font>
      <sz val="12"/>
      <name val="Calibri (Body)"/>
    </font>
    <font>
      <b/>
      <sz val="12"/>
      <color theme="0"/>
      <name val="Calibri (Body)"/>
    </font>
    <font>
      <sz val="12"/>
      <color theme="0"/>
      <name val="Calibri (Body)"/>
    </font>
    <font>
      <b/>
      <sz val="22"/>
      <name val="Calibri"/>
      <family val="2"/>
      <scheme val="minor"/>
    </font>
    <font>
      <b/>
      <sz val="22"/>
      <color theme="1"/>
      <name val="Calibri"/>
      <family val="2"/>
      <scheme val="minor"/>
    </font>
    <font>
      <sz val="14"/>
      <color rgb="FF000000"/>
      <name val="Calibri"/>
      <family val="2"/>
      <scheme val="minor"/>
    </font>
    <font>
      <sz val="14"/>
      <color theme="1"/>
      <name val="Calibri"/>
      <family val="2"/>
      <scheme val="minor"/>
    </font>
    <font>
      <b/>
      <sz val="14"/>
      <name val="Calibri"/>
      <family val="2"/>
      <scheme val="minor"/>
    </font>
    <font>
      <b/>
      <sz val="14"/>
      <color rgb="FF000000"/>
      <name val="Calibri"/>
      <family val="2"/>
      <scheme val="minor"/>
    </font>
    <font>
      <sz val="8"/>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tint="-0.14999847407452621"/>
        <bgColor rgb="FFFFFFFF"/>
      </patternFill>
    </fill>
    <fill>
      <patternFill patternType="solid">
        <fgColor theme="0" tint="-0.249977111117893"/>
        <bgColor rgb="FFB6D7A8"/>
      </patternFill>
    </fill>
    <fill>
      <patternFill patternType="solid">
        <fgColor rgb="FF39A3DD"/>
        <bgColor rgb="FFEA9999"/>
      </patternFill>
    </fill>
    <fill>
      <patternFill patternType="solid">
        <fgColor rgb="FF47AA3E"/>
        <bgColor indexed="64"/>
      </patternFill>
    </fill>
    <fill>
      <patternFill patternType="solid">
        <fgColor rgb="FFF8BC27"/>
        <bgColor rgb="FFFFF2CC"/>
      </patternFill>
    </fill>
    <fill>
      <patternFill patternType="solid">
        <fgColor rgb="FF338062"/>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1" tint="0.49998474074526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xf numFmtId="0" fontId="2" fillId="0" borderId="0" applyNumberFormat="0" applyFill="0" applyBorder="0" applyAlignment="0" applyProtection="0"/>
    <xf numFmtId="9" fontId="10" fillId="0" borderId="0" applyFont="0" applyFill="0" applyBorder="0" applyAlignment="0" applyProtection="0"/>
  </cellStyleXfs>
  <cellXfs count="190">
    <xf numFmtId="0" fontId="0" fillId="0" borderId="0" xfId="0"/>
    <xf numFmtId="0" fontId="0" fillId="0" borderId="0" xfId="0" applyFont="1" applyAlignment="1"/>
    <xf numFmtId="0" fontId="0" fillId="0" borderId="0" xfId="0" applyFont="1" applyAlignment="1">
      <alignment horizontal="left"/>
    </xf>
    <xf numFmtId="0" fontId="0" fillId="0" borderId="0" xfId="0" applyFont="1"/>
    <xf numFmtId="0" fontId="7" fillId="0" borderId="1" xfId="0" applyFont="1" applyBorder="1" applyAlignment="1">
      <alignment vertical="center" wrapText="1"/>
    </xf>
    <xf numFmtId="0" fontId="9" fillId="0" borderId="6" xfId="0" applyFont="1" applyFill="1" applyBorder="1" applyAlignment="1">
      <alignment vertical="center" wrapText="1"/>
    </xf>
    <xf numFmtId="0" fontId="9" fillId="0" borderId="6" xfId="0" applyFont="1" applyBorder="1" applyAlignment="1">
      <alignment horizontal="center" vertical="center"/>
    </xf>
    <xf numFmtId="0" fontId="9" fillId="0" borderId="6" xfId="0" applyFont="1" applyBorder="1" applyAlignment="1" applyProtection="1">
      <alignment horizontal="center"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0" borderId="2" xfId="0" applyFont="1" applyFill="1" applyBorder="1" applyAlignment="1">
      <alignment vertical="center" wrapText="1"/>
    </xf>
    <xf numFmtId="0" fontId="9" fillId="0" borderId="2" xfId="0" applyFont="1" applyBorder="1" applyAlignment="1">
      <alignment horizontal="center" vertical="center"/>
    </xf>
    <xf numFmtId="0" fontId="3" fillId="0" borderId="6" xfId="0" applyFont="1" applyBorder="1" applyAlignment="1">
      <alignment horizontal="center" vertical="center"/>
    </xf>
    <xf numFmtId="0" fontId="9"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pplyProtection="1">
      <alignment vertical="center" wrapText="1"/>
      <protection locked="0"/>
    </xf>
    <xf numFmtId="0" fontId="12" fillId="0" borderId="1" xfId="0" applyFont="1" applyBorder="1" applyAlignment="1">
      <alignment horizontal="center" vertical="center" wrapText="1"/>
    </xf>
    <xf numFmtId="9" fontId="12" fillId="0" borderId="1" xfId="2" applyFont="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Fill="1" applyBorder="1" applyAlignment="1">
      <alignment vertical="center" wrapText="1"/>
    </xf>
    <xf numFmtId="0" fontId="0" fillId="0" borderId="0" xfId="0" applyFill="1"/>
    <xf numFmtId="0" fontId="15" fillId="0" borderId="0" xfId="0" applyFont="1" applyAlignment="1">
      <alignment horizontal="center" vertical="center" wrapText="1"/>
    </xf>
    <xf numFmtId="0" fontId="14" fillId="0" borderId="1" xfId="0" applyFont="1" applyBorder="1" applyAlignment="1" applyProtection="1">
      <alignment vertical="center" wrapText="1"/>
      <protection locked="0"/>
    </xf>
    <xf numFmtId="0" fontId="9" fillId="4" borderId="1" xfId="0" applyFont="1" applyFill="1" applyBorder="1" applyAlignment="1">
      <alignment vertical="center" wrapText="1"/>
    </xf>
    <xf numFmtId="0" fontId="17" fillId="0" borderId="1" xfId="0" applyFont="1" applyBorder="1" applyAlignment="1">
      <alignment vertical="center" wrapText="1"/>
    </xf>
    <xf numFmtId="0" fontId="14" fillId="0" borderId="1" xfId="0" applyFont="1" applyBorder="1" applyAlignment="1">
      <alignment vertical="center" wrapText="1"/>
    </xf>
    <xf numFmtId="0" fontId="0" fillId="0" borderId="0" xfId="0" applyFill="1" applyBorder="1"/>
    <xf numFmtId="0" fontId="0" fillId="0" borderId="0" xfId="0" applyBorder="1"/>
    <xf numFmtId="0" fontId="14" fillId="0" borderId="2" xfId="0" applyFont="1" applyFill="1" applyBorder="1" applyAlignment="1">
      <alignment vertical="center" wrapText="1"/>
    </xf>
    <xf numFmtId="0" fontId="9" fillId="3" borderId="2" xfId="0" applyFont="1" applyFill="1" applyBorder="1" applyAlignment="1">
      <alignment horizontal="center" vertical="center"/>
    </xf>
    <xf numFmtId="0" fontId="14" fillId="0" borderId="6" xfId="0" applyFont="1" applyFill="1" applyBorder="1" applyAlignment="1">
      <alignment vertical="center" wrapText="1"/>
    </xf>
    <xf numFmtId="0" fontId="9" fillId="3" borderId="6" xfId="0" applyFont="1" applyFill="1" applyBorder="1" applyAlignment="1">
      <alignment horizontal="center" vertical="center"/>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3" fillId="2" borderId="21" xfId="0" applyFont="1" applyFill="1" applyBorder="1" applyAlignment="1" applyProtection="1">
      <alignment vertical="center" wrapText="1"/>
      <protection locked="0"/>
    </xf>
    <xf numFmtId="0" fontId="3" fillId="2" borderId="22"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protection locked="0"/>
    </xf>
    <xf numFmtId="0" fontId="1" fillId="0" borderId="25" xfId="0" applyFont="1" applyBorder="1" applyAlignment="1">
      <alignment vertical="center" wrapText="1"/>
    </xf>
    <xf numFmtId="0" fontId="1" fillId="0" borderId="26" xfId="0" applyFont="1" applyBorder="1" applyAlignment="1">
      <alignment vertical="center" wrapText="1"/>
    </xf>
    <xf numFmtId="0" fontId="13" fillId="0" borderId="25" xfId="0" applyFont="1" applyBorder="1" applyAlignment="1">
      <alignment horizontal="center" vertical="center"/>
    </xf>
    <xf numFmtId="0" fontId="0" fillId="0" borderId="0" xfId="0" applyFont="1" applyFill="1"/>
    <xf numFmtId="0" fontId="20" fillId="0" borderId="0" xfId="0" applyFont="1" applyAlignment="1"/>
    <xf numFmtId="0" fontId="19" fillId="0" borderId="0" xfId="0" applyFont="1" applyAlignment="1"/>
    <xf numFmtId="0" fontId="19" fillId="0" borderId="0" xfId="0" applyFont="1"/>
    <xf numFmtId="0" fontId="20" fillId="0" borderId="27" xfId="0" applyFont="1" applyBorder="1" applyAlignment="1"/>
    <xf numFmtId="0" fontId="20" fillId="0" borderId="28" xfId="0" applyFont="1" applyBorder="1" applyAlignment="1"/>
    <xf numFmtId="0" fontId="19" fillId="0" borderId="29" xfId="0" applyFont="1" applyBorder="1" applyAlignment="1"/>
    <xf numFmtId="0" fontId="20" fillId="0" borderId="30" xfId="0" applyFont="1" applyBorder="1" applyAlignment="1"/>
    <xf numFmtId="0" fontId="19" fillId="0" borderId="27" xfId="0" applyFont="1" applyBorder="1" applyAlignment="1"/>
    <xf numFmtId="0" fontId="19" fillId="0" borderId="28" xfId="0" applyFont="1" applyBorder="1" applyAlignment="1"/>
    <xf numFmtId="0" fontId="21" fillId="12" borderId="28" xfId="0" applyFont="1" applyFill="1" applyBorder="1" applyAlignment="1">
      <alignment horizontal="center"/>
    </xf>
    <xf numFmtId="0" fontId="22" fillId="12" borderId="29" xfId="0" applyNumberFormat="1" applyFont="1" applyFill="1" applyBorder="1" applyAlignment="1">
      <alignment horizontal="center"/>
    </xf>
    <xf numFmtId="0" fontId="19" fillId="0" borderId="31" xfId="0" applyFont="1" applyBorder="1" applyAlignment="1"/>
    <xf numFmtId="0" fontId="19" fillId="0" borderId="0" xfId="0" applyFont="1" applyAlignment="1">
      <alignment wrapText="1"/>
    </xf>
    <xf numFmtId="0" fontId="19" fillId="0" borderId="7" xfId="0" applyFont="1" applyBorder="1" applyAlignment="1"/>
    <xf numFmtId="0" fontId="19" fillId="0" borderId="9" xfId="0" applyFont="1" applyBorder="1" applyAlignment="1"/>
    <xf numFmtId="0" fontId="18" fillId="5" borderId="1" xfId="0" applyFont="1" applyFill="1" applyBorder="1" applyAlignment="1">
      <alignment horizontal="center" vertical="center"/>
    </xf>
    <xf numFmtId="0" fontId="20" fillId="5" borderId="1" xfId="0" applyFont="1" applyFill="1" applyBorder="1" applyAlignment="1">
      <alignment horizontal="center"/>
    </xf>
    <xf numFmtId="0" fontId="19" fillId="0" borderId="11" xfId="0" applyFont="1" applyBorder="1" applyAlignment="1"/>
    <xf numFmtId="0" fontId="19" fillId="0" borderId="0" xfId="0" applyFont="1" applyBorder="1" applyAlignment="1"/>
    <xf numFmtId="0" fontId="18" fillId="5" borderId="1" xfId="0" applyFont="1" applyFill="1" applyBorder="1" applyAlignment="1">
      <alignment horizontal="center" vertical="center" wrapText="1"/>
    </xf>
    <xf numFmtId="1" fontId="20" fillId="5"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xf>
    <xf numFmtId="0" fontId="21" fillId="12" borderId="1" xfId="0" applyFont="1" applyFill="1" applyBorder="1" applyAlignment="1">
      <alignment horizontal="center"/>
    </xf>
    <xf numFmtId="0" fontId="22" fillId="12" borderId="1" xfId="0" applyFont="1" applyFill="1" applyBorder="1" applyAlignment="1">
      <alignment horizontal="center"/>
    </xf>
    <xf numFmtId="0" fontId="19" fillId="0" borderId="0" xfId="0" applyFont="1" applyAlignment="1">
      <alignment vertical="center" wrapText="1"/>
    </xf>
    <xf numFmtId="0" fontId="20" fillId="5" borderId="1" xfId="0" applyFont="1" applyFill="1" applyBorder="1" applyAlignment="1">
      <alignment horizontal="center" vertical="top"/>
    </xf>
    <xf numFmtId="1" fontId="20" fillId="5" borderId="1" xfId="0" applyNumberFormat="1" applyFont="1" applyFill="1" applyBorder="1" applyAlignment="1">
      <alignment horizontal="center" vertical="top"/>
    </xf>
    <xf numFmtId="0" fontId="20" fillId="0" borderId="11" xfId="0" applyFont="1" applyBorder="1" applyAlignment="1"/>
    <xf numFmtId="0" fontId="20" fillId="0" borderId="0" xfId="0" applyFont="1" applyBorder="1" applyAlignment="1"/>
    <xf numFmtId="0" fontId="20" fillId="0" borderId="4" xfId="0" applyFont="1" applyBorder="1" applyAlignment="1"/>
    <xf numFmtId="0" fontId="20" fillId="0" borderId="1" xfId="0" applyFont="1" applyBorder="1" applyAlignment="1"/>
    <xf numFmtId="0" fontId="18" fillId="13" borderId="6" xfId="0" applyFont="1" applyFill="1" applyBorder="1" applyAlignment="1">
      <alignment horizontal="center"/>
    </xf>
    <xf numFmtId="0" fontId="18" fillId="13" borderId="1" xfId="0" applyFont="1" applyFill="1" applyBorder="1" applyAlignment="1">
      <alignment horizontal="center"/>
    </xf>
    <xf numFmtId="9" fontId="20" fillId="5" borderId="1" xfId="0" applyNumberFormat="1" applyFont="1" applyFill="1" applyBorder="1" applyAlignment="1">
      <alignment horizontal="center"/>
    </xf>
    <xf numFmtId="0" fontId="19" fillId="0" borderId="30" xfId="0" applyFont="1" applyBorder="1"/>
    <xf numFmtId="0" fontId="19" fillId="0" borderId="31" xfId="0" applyFont="1" applyBorder="1"/>
    <xf numFmtId="0" fontId="18" fillId="5" borderId="1" xfId="0" applyFont="1" applyFill="1" applyBorder="1" applyAlignment="1">
      <alignment horizontal="left"/>
    </xf>
    <xf numFmtId="0" fontId="18" fillId="5" borderId="1" xfId="0" applyFont="1" applyFill="1" applyBorder="1" applyAlignment="1">
      <alignment horizontal="center"/>
    </xf>
    <xf numFmtId="9" fontId="18" fillId="5" borderId="1" xfId="0" applyNumberFormat="1" applyFont="1" applyFill="1" applyBorder="1" applyAlignment="1">
      <alignment horizontal="center"/>
    </xf>
    <xf numFmtId="0" fontId="19" fillId="0" borderId="24" xfId="0" applyFont="1" applyBorder="1"/>
    <xf numFmtId="0" fontId="19" fillId="0" borderId="25" xfId="0" applyFont="1" applyBorder="1"/>
    <xf numFmtId="0" fontId="19" fillId="0" borderId="26" xfId="0" applyFont="1" applyBorder="1"/>
    <xf numFmtId="9" fontId="19" fillId="0" borderId="0" xfId="2" applyFont="1"/>
    <xf numFmtId="0" fontId="23" fillId="0" borderId="0" xfId="0" applyFont="1" applyAlignment="1">
      <alignment horizontal="left"/>
    </xf>
    <xf numFmtId="0" fontId="18" fillId="5" borderId="1" xfId="0" applyFont="1" applyFill="1" applyBorder="1" applyAlignment="1"/>
    <xf numFmtId="0" fontId="0" fillId="2" borderId="0" xfId="0" applyFont="1" applyFill="1" applyBorder="1" applyAlignment="1"/>
    <xf numFmtId="0" fontId="0" fillId="2" borderId="0" xfId="0" applyFill="1" applyBorder="1"/>
    <xf numFmtId="0" fontId="1" fillId="2" borderId="0" xfId="0" applyFont="1" applyFill="1" applyBorder="1" applyAlignment="1">
      <alignment vertical="center" wrapText="1"/>
    </xf>
    <xf numFmtId="0" fontId="27" fillId="2" borderId="1" xfId="0" applyFont="1" applyFill="1" applyBorder="1" applyAlignment="1">
      <alignment vertical="center"/>
    </xf>
    <xf numFmtId="0" fontId="5" fillId="2" borderId="1" xfId="0" applyFont="1" applyFill="1" applyBorder="1" applyAlignment="1" applyProtection="1">
      <alignment wrapText="1"/>
      <protection locked="0"/>
    </xf>
    <xf numFmtId="0" fontId="2" fillId="2" borderId="1" xfId="1" applyFill="1" applyBorder="1" applyAlignment="1" applyProtection="1">
      <alignment wrapText="1"/>
      <protection locked="0"/>
    </xf>
    <xf numFmtId="0" fontId="28" fillId="2" borderId="1" xfId="0" applyFont="1" applyFill="1" applyBorder="1" applyAlignment="1">
      <alignment vertical="center"/>
    </xf>
    <xf numFmtId="14" fontId="5" fillId="2" borderId="1" xfId="0" applyNumberFormat="1" applyFont="1" applyFill="1" applyBorder="1" applyAlignment="1" applyProtection="1">
      <alignment wrapText="1"/>
      <protection locked="0"/>
    </xf>
    <xf numFmtId="0" fontId="28" fillId="2" borderId="1" xfId="0" applyFont="1" applyFill="1" applyBorder="1" applyAlignment="1">
      <alignment vertical="center" wrapText="1"/>
    </xf>
    <xf numFmtId="0" fontId="6" fillId="2" borderId="1" xfId="0" applyFont="1" applyFill="1" applyBorder="1" applyAlignment="1" applyProtection="1">
      <alignment vertical="center" wrapText="1"/>
      <protection locked="0"/>
    </xf>
    <xf numFmtId="0" fontId="0" fillId="2" borderId="0" xfId="0" applyFont="1" applyFill="1" applyBorder="1"/>
    <xf numFmtId="0" fontId="27" fillId="2" borderId="1" xfId="0" applyFont="1" applyFill="1" applyBorder="1" applyAlignment="1">
      <alignment vertical="center" wrapText="1"/>
    </xf>
    <xf numFmtId="0" fontId="6" fillId="2" borderId="1" xfId="0" applyFont="1" applyFill="1" applyBorder="1" applyAlignment="1" applyProtection="1">
      <protection locked="0"/>
    </xf>
    <xf numFmtId="0" fontId="0" fillId="2" borderId="27" xfId="0" applyFont="1" applyFill="1" applyBorder="1" applyAlignment="1"/>
    <xf numFmtId="0" fontId="0" fillId="2" borderId="28" xfId="0" applyFont="1" applyFill="1" applyBorder="1" applyAlignment="1"/>
    <xf numFmtId="0" fontId="0" fillId="2" borderId="29" xfId="0" applyFill="1" applyBorder="1"/>
    <xf numFmtId="0" fontId="0" fillId="2" borderId="30" xfId="0" applyFont="1" applyFill="1" applyBorder="1" applyAlignment="1"/>
    <xf numFmtId="0" fontId="0" fillId="2" borderId="31" xfId="0" applyFill="1" applyBorder="1"/>
    <xf numFmtId="0" fontId="0" fillId="2" borderId="30" xfId="0" applyFont="1" applyFill="1" applyBorder="1" applyAlignment="1">
      <alignment horizontal="left"/>
    </xf>
    <xf numFmtId="0" fontId="0" fillId="2" borderId="24" xfId="0" applyFill="1" applyBorder="1"/>
    <xf numFmtId="0" fontId="0" fillId="2" borderId="25" xfId="0" applyFill="1" applyBorder="1"/>
    <xf numFmtId="0" fontId="0" fillId="2" borderId="26" xfId="0" applyFill="1" applyBorder="1"/>
    <xf numFmtId="0" fontId="14"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1" fillId="0" borderId="32" xfId="1" applyFont="1" applyFill="1" applyBorder="1" applyAlignment="1" applyProtection="1">
      <alignment horizontal="center" vertical="center" wrapText="1"/>
      <protection locked="0"/>
    </xf>
    <xf numFmtId="0" fontId="14" fillId="6" borderId="33"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14" fillId="6" borderId="3"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11" fillId="0" borderId="7" xfId="1" applyFont="1" applyFill="1" applyBorder="1" applyAlignment="1" applyProtection="1">
      <alignment horizontal="center" vertical="center" wrapText="1"/>
      <protection locked="0"/>
    </xf>
    <xf numFmtId="0" fontId="11" fillId="0" borderId="34" xfId="0" applyFont="1" applyBorder="1" applyAlignment="1">
      <alignment horizontal="center" vertical="center"/>
    </xf>
    <xf numFmtId="0" fontId="14" fillId="6" borderId="10"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protection locked="0"/>
    </xf>
    <xf numFmtId="0" fontId="9" fillId="0" borderId="34" xfId="0" applyFont="1" applyBorder="1" applyAlignment="1">
      <alignment horizontal="center" vertical="center"/>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8" xfId="0" applyFont="1" applyFill="1" applyBorder="1" applyAlignment="1">
      <alignment horizontal="center" vertical="center"/>
    </xf>
    <xf numFmtId="0" fontId="0" fillId="0" borderId="38" xfId="0" applyFont="1" applyBorder="1" applyAlignment="1">
      <alignment horizontal="center" vertical="center"/>
    </xf>
    <xf numFmtId="0" fontId="1" fillId="0" borderId="24" xfId="0" applyFont="1" applyBorder="1" applyAlignment="1">
      <alignment vertical="center"/>
    </xf>
    <xf numFmtId="0" fontId="7" fillId="0" borderId="2" xfId="0" applyFont="1" applyBorder="1" applyAlignment="1">
      <alignment vertical="center" wrapText="1"/>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2" borderId="0" xfId="0" applyFont="1" applyFill="1" applyBorder="1" applyAlignment="1">
      <alignment horizontal="left" vertical="center" wrapText="1"/>
    </xf>
    <xf numFmtId="0" fontId="25" fillId="2" borderId="3"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4"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5" xfId="0" applyFont="1" applyFill="1" applyBorder="1" applyAlignment="1">
      <alignment horizontal="left" vertical="top" wrapText="1"/>
    </xf>
    <xf numFmtId="0" fontId="26" fillId="2" borderId="4" xfId="0" applyFont="1" applyFill="1" applyBorder="1" applyAlignment="1">
      <alignment horizontal="left" vertical="top" wrapText="1"/>
    </xf>
    <xf numFmtId="0" fontId="8" fillId="14" borderId="5" xfId="0" applyFont="1" applyFill="1" applyBorder="1" applyAlignment="1">
      <alignment horizontal="center" vertical="center"/>
    </xf>
    <xf numFmtId="0" fontId="8" fillId="14" borderId="4"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8" fillId="7" borderId="12"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1" borderId="14" xfId="0" applyFont="1" applyFill="1" applyBorder="1" applyAlignment="1">
      <alignment horizontal="center" vertical="center"/>
    </xf>
    <xf numFmtId="0" fontId="11" fillId="11" borderId="15" xfId="0" applyFont="1" applyFill="1" applyBorder="1" applyAlignment="1">
      <alignment horizontal="center" vertical="center"/>
    </xf>
    <xf numFmtId="0" fontId="11" fillId="11" borderId="16"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24" fillId="15" borderId="0" xfId="0" applyFont="1" applyFill="1" applyBorder="1" applyAlignment="1">
      <alignment horizontal="right"/>
    </xf>
    <xf numFmtId="0" fontId="24" fillId="15" borderId="0" xfId="0" applyFont="1" applyFill="1" applyBorder="1" applyAlignment="1">
      <alignment horizontal="left"/>
    </xf>
    <xf numFmtId="0" fontId="23" fillId="15" borderId="14" xfId="0" applyFont="1" applyFill="1" applyBorder="1" applyAlignment="1">
      <alignment horizontal="center"/>
    </xf>
    <xf numFmtId="0" fontId="23" fillId="15" borderId="15" xfId="0" applyFont="1" applyFill="1" applyBorder="1" applyAlignment="1">
      <alignment horizontal="center"/>
    </xf>
    <xf numFmtId="0" fontId="23" fillId="15" borderId="16" xfId="0" applyFont="1" applyFill="1" applyBorder="1" applyAlignment="1">
      <alignment horizont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cellXfs>
  <cellStyles count="3">
    <cellStyle name="Hyperlink" xfId="1" builtinId="8"/>
    <cellStyle name="Normal" xfId="0" builtinId="0"/>
    <cellStyle name="Percent" xfId="2" builtinId="5"/>
  </cellStyles>
  <dxfs count="20">
    <dxf>
      <font>
        <b val="0"/>
        <i val="0"/>
        <strike val="0"/>
        <condense val="0"/>
        <extend val="0"/>
        <outline val="0"/>
        <shadow val="0"/>
        <u val="none"/>
        <vertAlign val="baseline"/>
        <sz val="12"/>
        <color auto="1"/>
        <name val="Calibri (Body)"/>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indexed="64"/>
        </right>
        <top/>
        <bottom/>
      </border>
    </dxf>
    <dxf>
      <font>
        <b/>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2"/>
        <name val="Calibri (Body)"/>
      </font>
      <fill>
        <patternFill patternType="solid">
          <fgColor indexed="64"/>
          <bgColor theme="0"/>
        </patternFill>
      </fill>
    </dxf>
    <dxf>
      <font>
        <strike val="0"/>
        <outline val="0"/>
        <shadow val="0"/>
        <u val="none"/>
        <vertAlign val="baseline"/>
        <sz val="12"/>
        <color theme="0"/>
        <name val="Calibri (Body)"/>
        <scheme val="none"/>
      </font>
      <fill>
        <patternFill patternType="solid">
          <fgColor indexed="64"/>
          <bgColor theme="0" tint="-0.499984740745262"/>
        </patternFill>
      </fill>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top" textRotation="0" wrapText="0" indent="0" justifyLastLine="0" shrinkToFit="0" readingOrder="0"/>
      <border diagonalUp="0" diagonalDown="0" outline="0">
        <left/>
        <right style="thin">
          <color auto="1"/>
        </right>
        <top style="thin">
          <color auto="1"/>
        </top>
        <bottom style="thin">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top" textRotation="0" wrapText="0" indent="0" justifyLastLine="0" shrinkToFit="0" readingOrder="0"/>
    </dxf>
    <dxf>
      <border>
        <bottom style="thin">
          <color indexed="64"/>
        </bottom>
      </border>
    </dxf>
    <dxf>
      <font>
        <strike val="0"/>
        <outline val="0"/>
        <shadow val="0"/>
        <u val="none"/>
        <vertAlign val="baseline"/>
        <sz val="12"/>
        <name val="Calibri (Body)"/>
      </font>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Body)"/>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Body)"/>
      </font>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Body)"/>
        <scheme val="none"/>
      </font>
      <fill>
        <patternFill patternType="solid">
          <fgColor indexed="64"/>
          <bgColor rgb="FFFFC000"/>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4"/>
  <colors>
    <mruColors>
      <color rgb="FF0086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500" b="1"/>
              <a:t>Progress Dashboard</a:t>
            </a:r>
          </a:p>
          <a:p>
            <a:pPr>
              <a:defRPr b="1"/>
            </a:pP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95819791275399"/>
          <c:y val="0.14646394836062299"/>
          <c:w val="0.810235958451061"/>
          <c:h val="0.71495902390119803"/>
        </c:manualLayout>
      </c:layout>
      <c:barChart>
        <c:barDir val="bar"/>
        <c:grouping val="clustered"/>
        <c:varyColors val="0"/>
        <c:ser>
          <c:idx val="0"/>
          <c:order val="0"/>
          <c:tx>
            <c:strRef>
              <c:f>'4. Progress Dashboard'!$F$16</c:f>
              <c:strCache>
                <c:ptCount val="1"/>
                <c:pt idx="0">
                  <c:v>Progress</c:v>
                </c:pt>
              </c:strCache>
            </c:strRef>
          </c:tx>
          <c:spPr>
            <a:solidFill>
              <a:schemeClr val="accent1"/>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6-4B62-4734-A984-C3BED3334770}"/>
              </c:ext>
            </c:extLst>
          </c:dPt>
          <c:dPt>
            <c:idx val="1"/>
            <c:invertIfNegative val="0"/>
            <c:bubble3D val="0"/>
            <c:spPr>
              <a:solidFill>
                <a:srgbClr val="00B050"/>
              </a:solidFill>
              <a:ln>
                <a:noFill/>
              </a:ln>
              <a:effectLst/>
            </c:spPr>
            <c:extLst>
              <c:ext xmlns:c16="http://schemas.microsoft.com/office/drawing/2014/chart" uri="{C3380CC4-5D6E-409C-BE32-E72D297353CC}">
                <c16:uniqueId val="{0000000B-4B62-4734-A984-C3BED3334770}"/>
              </c:ext>
            </c:extLst>
          </c:dPt>
          <c:dPt>
            <c:idx val="2"/>
            <c:invertIfNegative val="0"/>
            <c:bubble3D val="0"/>
            <c:spPr>
              <a:solidFill>
                <a:srgbClr val="FFC000"/>
              </a:solidFill>
              <a:ln>
                <a:noFill/>
              </a:ln>
              <a:effectLst/>
            </c:spPr>
            <c:extLst>
              <c:ext xmlns:c16="http://schemas.microsoft.com/office/drawing/2014/chart" uri="{C3380CC4-5D6E-409C-BE32-E72D297353CC}">
                <c16:uniqueId val="{0000000F-4B62-4734-A984-C3BED3334770}"/>
              </c:ext>
            </c:extLst>
          </c:dPt>
          <c:dPt>
            <c:idx val="3"/>
            <c:invertIfNegative val="0"/>
            <c:bubble3D val="0"/>
            <c:spPr>
              <a:solidFill>
                <a:srgbClr val="008674"/>
              </a:solidFill>
              <a:ln>
                <a:noFill/>
              </a:ln>
              <a:effectLst/>
            </c:spPr>
            <c:extLst>
              <c:ext xmlns:c16="http://schemas.microsoft.com/office/drawing/2014/chart" uri="{C3380CC4-5D6E-409C-BE32-E72D297353CC}">
                <c16:uniqueId val="{00000015-4B62-4734-A984-C3BED3334770}"/>
              </c:ext>
            </c:extLst>
          </c:dPt>
          <c:dPt>
            <c:idx val="4"/>
            <c:invertIfNegative val="0"/>
            <c:bubble3D val="0"/>
            <c:spPr>
              <a:solidFill>
                <a:srgbClr val="00B050"/>
              </a:solidFill>
              <a:ln>
                <a:noFill/>
              </a:ln>
              <a:effectLst/>
            </c:spPr>
            <c:extLst>
              <c:ext xmlns:c16="http://schemas.microsoft.com/office/drawing/2014/chart" uri="{C3380CC4-5D6E-409C-BE32-E72D297353CC}">
                <c16:uniqueId val="{00000018-4B62-4734-A984-C3BED3334770}"/>
              </c:ext>
            </c:extLst>
          </c:dPt>
          <c:dPt>
            <c:idx val="5"/>
            <c:invertIfNegative val="0"/>
            <c:bubble3D val="0"/>
            <c:spPr>
              <a:solidFill>
                <a:srgbClr val="00B0F0"/>
              </a:solidFill>
              <a:ln>
                <a:noFill/>
              </a:ln>
              <a:effectLst/>
            </c:spPr>
            <c:extLst>
              <c:ext xmlns:c16="http://schemas.microsoft.com/office/drawing/2014/chart" uri="{C3380CC4-5D6E-409C-BE32-E72D297353CC}">
                <c16:uniqueId val="{0000001E-4B62-4734-A984-C3BED3334770}"/>
              </c:ext>
            </c:extLst>
          </c:dPt>
          <c:dPt>
            <c:idx val="6"/>
            <c:invertIfNegative val="0"/>
            <c:bubble3D val="0"/>
            <c:spPr>
              <a:solidFill>
                <a:srgbClr val="FFC000"/>
              </a:solidFill>
              <a:ln>
                <a:noFill/>
              </a:ln>
              <a:effectLst/>
            </c:spPr>
            <c:extLst>
              <c:ext xmlns:c16="http://schemas.microsoft.com/office/drawing/2014/chart" uri="{C3380CC4-5D6E-409C-BE32-E72D297353CC}">
                <c16:uniqueId val="{00000021-4B62-4734-A984-C3BED3334770}"/>
              </c:ext>
            </c:extLst>
          </c:dPt>
          <c:dPt>
            <c:idx val="7"/>
            <c:invertIfNegative val="0"/>
            <c:bubble3D val="0"/>
            <c:spPr>
              <a:solidFill>
                <a:srgbClr val="008674"/>
              </a:solidFill>
              <a:ln w="12700">
                <a:noFill/>
              </a:ln>
              <a:effectLst/>
            </c:spPr>
            <c:extLst>
              <c:ext xmlns:c16="http://schemas.microsoft.com/office/drawing/2014/chart" uri="{C3380CC4-5D6E-409C-BE32-E72D297353CC}">
                <c16:uniqueId val="{00000027-4B62-4734-A984-C3BED3334770}"/>
              </c:ext>
            </c:extLst>
          </c:dPt>
          <c:dPt>
            <c:idx val="8"/>
            <c:invertIfNegative val="0"/>
            <c:bubble3D val="0"/>
            <c:spPr>
              <a:solidFill>
                <a:schemeClr val="bg1">
                  <a:lumMod val="50000"/>
                </a:schemeClr>
              </a:solidFill>
              <a:ln w="28575">
                <a:solidFill>
                  <a:schemeClr val="tx1"/>
                </a:solidFill>
              </a:ln>
              <a:effectLst/>
            </c:spPr>
            <c:extLst>
              <c:ext xmlns:c16="http://schemas.microsoft.com/office/drawing/2014/chart" uri="{C3380CC4-5D6E-409C-BE32-E72D297353CC}">
                <c16:uniqueId val="{00000010-D42A-2341-9328-396D78650AF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Progress Dashboard'!$C$17:$C$25</c:f>
              <c:strCache>
                <c:ptCount val="9"/>
                <c:pt idx="0">
                  <c:v>Awareness</c:v>
                </c:pt>
                <c:pt idx="1">
                  <c:v>Transportation</c:v>
                </c:pt>
                <c:pt idx="2">
                  <c:v>Energy</c:v>
                </c:pt>
                <c:pt idx="3">
                  <c:v>Water</c:v>
                </c:pt>
                <c:pt idx="4">
                  <c:v>Green Events</c:v>
                </c:pt>
                <c:pt idx="5">
                  <c:v>Waste Diversion</c:v>
                </c:pt>
                <c:pt idx="6">
                  <c:v>Purchasing</c:v>
                </c:pt>
                <c:pt idx="7">
                  <c:v>Innovation</c:v>
                </c:pt>
                <c:pt idx="8">
                  <c:v>TOTAL</c:v>
                </c:pt>
              </c:strCache>
            </c:strRef>
          </c:cat>
          <c:val>
            <c:numRef>
              <c:f>'4. Progress Dashboard'!$F$17:$F$25</c:f>
              <c:numCache>
                <c:formatCode>0%</c:formatCode>
                <c:ptCount val="9"/>
                <c:pt idx="0">
                  <c:v>0.6</c:v>
                </c:pt>
                <c:pt idx="1">
                  <c:v>0.4</c:v>
                </c:pt>
                <c:pt idx="2">
                  <c:v>0.375</c:v>
                </c:pt>
                <c:pt idx="3">
                  <c:v>0.25</c:v>
                </c:pt>
                <c:pt idx="4">
                  <c:v>0.33333333333333331</c:v>
                </c:pt>
                <c:pt idx="5">
                  <c:v>0.34375</c:v>
                </c:pt>
                <c:pt idx="6">
                  <c:v>0.53333333333333333</c:v>
                </c:pt>
                <c:pt idx="7">
                  <c:v>0</c:v>
                </c:pt>
                <c:pt idx="8">
                  <c:v>0.40659340659340659</c:v>
                </c:pt>
              </c:numCache>
            </c:numRef>
          </c:val>
          <c:extLst>
            <c:ext xmlns:c16="http://schemas.microsoft.com/office/drawing/2014/chart" uri="{C3380CC4-5D6E-409C-BE32-E72D297353CC}">
              <c16:uniqueId val="{00000000-4B62-4734-A984-C3BED3334770}"/>
            </c:ext>
          </c:extLst>
        </c:ser>
        <c:dLbls>
          <c:showLegendKey val="0"/>
          <c:showVal val="0"/>
          <c:showCatName val="0"/>
          <c:showSerName val="0"/>
          <c:showPercent val="0"/>
          <c:showBubbleSize val="0"/>
        </c:dLbls>
        <c:gapWidth val="182"/>
        <c:axId val="2120810664"/>
        <c:axId val="2116670008"/>
      </c:barChart>
      <c:catAx>
        <c:axId val="2120810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116670008"/>
        <c:crosses val="autoZero"/>
        <c:auto val="1"/>
        <c:lblAlgn val="ctr"/>
        <c:lblOffset val="100"/>
        <c:noMultiLvlLbl val="0"/>
      </c:catAx>
      <c:valAx>
        <c:axId val="2116670008"/>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 Complete</a:t>
                </a:r>
              </a:p>
            </c:rich>
          </c:tx>
          <c:layout>
            <c:manualLayout>
              <c:xMode val="edge"/>
              <c:yMode val="edge"/>
              <c:x val="0.53123915276185896"/>
              <c:y val="0.943650578211806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120810664"/>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1733550</xdr:colOff>
      <xdr:row>3</xdr:row>
      <xdr:rowOff>114300</xdr:rowOff>
    </xdr:from>
    <xdr:to>
      <xdr:col>4</xdr:col>
      <xdr:colOff>925618</xdr:colOff>
      <xdr:row>5</xdr:row>
      <xdr:rowOff>335375</xdr:rowOff>
    </xdr:to>
    <xdr:pic>
      <xdr:nvPicPr>
        <xdr:cNvPr id="2" name="Picture 1">
          <a:extLst>
            <a:ext uri="{FF2B5EF4-FFF2-40B4-BE49-F238E27FC236}">
              <a16:creationId xmlns:a16="http://schemas.microsoft.com/office/drawing/2014/main" id="{9051FCB7-CB0B-4A20-8D18-9C889DBE6AEF}"/>
            </a:ext>
          </a:extLst>
        </xdr:cNvPr>
        <xdr:cNvPicPr>
          <a:picLocks noChangeAspect="1"/>
        </xdr:cNvPicPr>
      </xdr:nvPicPr>
      <xdr:blipFill>
        <a:blip xmlns:r="http://schemas.openxmlformats.org/officeDocument/2006/relationships" r:embed="rId1"/>
        <a:stretch>
          <a:fillRect/>
        </a:stretch>
      </xdr:blipFill>
      <xdr:spPr>
        <a:xfrm>
          <a:off x="3952875" y="876300"/>
          <a:ext cx="1944793" cy="109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3251200</xdr:colOff>
      <xdr:row>75</xdr:row>
      <xdr:rowOff>457200</xdr:rowOff>
    </xdr:from>
    <xdr:to>
      <xdr:col>8</xdr:col>
      <xdr:colOff>177800</xdr:colOff>
      <xdr:row>75</xdr:row>
      <xdr:rowOff>457200</xdr:rowOff>
    </xdr:to>
    <xdr:cxnSp macro="">
      <xdr:nvCxnSpPr>
        <xdr:cNvPr id="17" name="Straight Arrow Connector 16">
          <a:extLst>
            <a:ext uri="{FF2B5EF4-FFF2-40B4-BE49-F238E27FC236}">
              <a16:creationId xmlns:a16="http://schemas.microsoft.com/office/drawing/2014/main" id="{CE9798CC-8E5B-134D-AADD-E044B22FCEA3}"/>
            </a:ext>
          </a:extLst>
        </xdr:cNvPr>
        <xdr:cNvCxnSpPr/>
      </xdr:nvCxnSpPr>
      <xdr:spPr>
        <a:xfrm>
          <a:off x="14719300" y="299720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5</xdr:row>
      <xdr:rowOff>25400</xdr:rowOff>
    </xdr:from>
    <xdr:to>
      <xdr:col>3</xdr:col>
      <xdr:colOff>1621765</xdr:colOff>
      <xdr:row>13</xdr:row>
      <xdr:rowOff>19050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561975" y="457200"/>
          <a:ext cx="2872715" cy="1860550"/>
        </a:xfrm>
        <a:prstGeom prst="rect">
          <a:avLst/>
        </a:prstGeom>
      </xdr:spPr>
    </xdr:pic>
    <xdr:clientData/>
  </xdr:twoCellAnchor>
  <xdr:twoCellAnchor>
    <xdr:from>
      <xdr:col>7</xdr:col>
      <xdr:colOff>174624</xdr:colOff>
      <xdr:row>2</xdr:row>
      <xdr:rowOff>174624</xdr:rowOff>
    </xdr:from>
    <xdr:to>
      <xdr:col>17</xdr:col>
      <xdr:colOff>38100</xdr:colOff>
      <xdr:row>28</xdr:row>
      <xdr:rowOff>50800</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slocombe\Downloads\ASCP%20Green%20Office%20Checklist_08.06.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reqs"/>
      <sheetName val="Progress Dashboard"/>
      <sheetName val="Points"/>
    </sheetNames>
    <sheetDataSet>
      <sheetData sheetId="0" refreshError="1">
        <row r="24">
          <cell r="C24">
            <v>2</v>
          </cell>
        </row>
        <row r="25">
          <cell r="C25">
            <v>5</v>
          </cell>
        </row>
      </sheetData>
      <sheetData sheetId="1" refreshError="1"/>
      <sheetData sheetId="2" refreshError="1"/>
      <sheetData sheetId="3" refreshError="1"/>
    </sheetDataSet>
  </externalBook>
</externalLink>
</file>

<file path=xl/tables/table1.xml><?xml version="1.0" encoding="utf-8"?>
<table xmlns="http://schemas.openxmlformats.org/spreadsheetml/2006/main" id="1" name="Table1" displayName="Table1" ref="C16:F25" totalsRowShown="0" headerRowDxfId="19" dataDxfId="17" headerRowBorderDxfId="18" tableBorderDxfId="16" totalsRowBorderDxfId="15">
  <tableColumns count="4">
    <tableColumn id="1" name="Category" dataDxfId="14"/>
    <tableColumn id="2" name="Total Points Achieved" dataDxfId="13"/>
    <tableColumn id="3" name="Total Points Available" dataDxfId="12"/>
    <tableColumn id="4" name="Progress" dataDxfId="11">
      <calculatedColumnFormula>E17/#REF!</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E10:F14" totalsRowShown="0" headerRowDxfId="10" dataDxfId="8" headerRowBorderDxfId="9" tableBorderDxfId="7" totalsRowBorderDxfId="6">
  <tableColumns count="2">
    <tableColumn id="1" name="Leaf Levels" dataDxfId="5"/>
    <tableColumn id="2" name="Points Needed" dataDxfId="4"/>
  </tableColumns>
  <tableStyleInfo name="TableStyleMedium28" showFirstColumn="0" showLastColumn="0" showRowStripes="1" showColumnStripes="0"/>
</table>
</file>

<file path=xl/tables/table3.xml><?xml version="1.0" encoding="utf-8"?>
<table xmlns="http://schemas.openxmlformats.org/spreadsheetml/2006/main" id="3" name="Table4" displayName="Table4" ref="E5:F7" totalsRowShown="0" headerRowDxfId="3" dataDxfId="2">
  <tableColumns count="2">
    <tableColumn id="1" name="Current Level" dataDxfId="1"/>
    <tableColumn id="2" name="0" dataDxfId="0">
      <calculatedColumnFormula>IF(E24&lt;45,45-E24,IF(E24&lt;75,75-E24,IF(E24&lt;110,110-E24)))</calculatedColumnFormula>
    </tableColumn>
  </tableColumns>
  <tableStyleInfo name="TableStyleDark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4"/>
  <sheetViews>
    <sheetView topLeftCell="B1" workbookViewId="0">
      <selection activeCell="K5" sqref="K5"/>
    </sheetView>
  </sheetViews>
  <sheetFormatPr defaultColWidth="11" defaultRowHeight="15.75"/>
  <cols>
    <col min="1" max="1" width="13.375" customWidth="1"/>
    <col min="2" max="2" width="1.375" customWidth="1"/>
    <col min="3" max="3" width="14.375" customWidth="1"/>
    <col min="4" max="5" width="36.125" customWidth="1"/>
    <col min="6" max="6" width="14" customWidth="1"/>
    <col min="7" max="7" width="1.5" customWidth="1"/>
  </cols>
  <sheetData>
    <row r="1" spans="1:7" ht="11.25" customHeight="1"/>
    <row r="2" spans="1:7" ht="7.5" hidden="1" customHeight="1">
      <c r="A2" s="1"/>
      <c r="B2" s="106"/>
      <c r="C2" s="107"/>
      <c r="D2" s="107"/>
      <c r="E2" s="107"/>
      <c r="F2" s="107"/>
      <c r="G2" s="108"/>
    </row>
    <row r="3" spans="1:7" ht="66" customHeight="1">
      <c r="A3" s="1"/>
      <c r="B3" s="109"/>
      <c r="C3" s="138" t="s">
        <v>161</v>
      </c>
      <c r="D3" s="139"/>
      <c r="E3" s="139"/>
      <c r="F3" s="140"/>
      <c r="G3" s="110"/>
    </row>
    <row r="4" spans="1:7" ht="35.1" customHeight="1">
      <c r="A4" s="1"/>
      <c r="B4" s="109"/>
      <c r="C4" s="93"/>
      <c r="D4" s="93"/>
      <c r="E4" s="93"/>
      <c r="F4" s="93"/>
      <c r="G4" s="110"/>
    </row>
    <row r="5" spans="1:7" ht="35.1" customHeight="1">
      <c r="A5" s="1"/>
      <c r="B5" s="109"/>
      <c r="C5" s="93"/>
      <c r="D5" s="93"/>
      <c r="E5" s="93"/>
      <c r="F5" s="93"/>
      <c r="G5" s="110"/>
    </row>
    <row r="6" spans="1:7" ht="35.1" customHeight="1">
      <c r="A6" s="1"/>
      <c r="B6" s="109"/>
      <c r="C6" s="93"/>
      <c r="D6" s="94"/>
      <c r="E6" s="93"/>
      <c r="F6" s="93"/>
      <c r="G6" s="110"/>
    </row>
    <row r="7" spans="1:7" ht="57" customHeight="1">
      <c r="A7" s="2"/>
      <c r="B7" s="111"/>
      <c r="C7" s="142" t="s">
        <v>164</v>
      </c>
      <c r="D7" s="143"/>
      <c r="E7" s="143"/>
      <c r="F7" s="144"/>
      <c r="G7" s="110"/>
    </row>
    <row r="8" spans="1:7" ht="63" customHeight="1">
      <c r="A8" s="2"/>
      <c r="B8" s="111"/>
      <c r="C8" s="145" t="s">
        <v>157</v>
      </c>
      <c r="D8" s="146"/>
      <c r="E8" s="146"/>
      <c r="F8" s="147"/>
      <c r="G8" s="110"/>
    </row>
    <row r="9" spans="1:7" ht="45" customHeight="1">
      <c r="A9" s="2"/>
      <c r="B9" s="111"/>
      <c r="C9" s="142" t="s">
        <v>162</v>
      </c>
      <c r="D9" s="143"/>
      <c r="E9" s="143"/>
      <c r="F9" s="144"/>
      <c r="G9" s="110"/>
    </row>
    <row r="10" spans="1:7" ht="82.5" customHeight="1">
      <c r="A10" s="2"/>
      <c r="B10" s="111"/>
      <c r="C10" s="142" t="s">
        <v>163</v>
      </c>
      <c r="D10" s="143"/>
      <c r="E10" s="143"/>
      <c r="F10" s="144"/>
      <c r="G10" s="110"/>
    </row>
    <row r="11" spans="1:7">
      <c r="A11" s="2"/>
      <c r="B11" s="111"/>
      <c r="C11" s="141"/>
      <c r="D11" s="141"/>
      <c r="E11" s="141"/>
      <c r="F11" s="95"/>
      <c r="G11" s="110"/>
    </row>
    <row r="12" spans="1:7" ht="18.75">
      <c r="A12" s="1"/>
      <c r="B12" s="109"/>
      <c r="C12" s="94"/>
      <c r="D12" s="96" t="s">
        <v>28</v>
      </c>
      <c r="E12" s="97"/>
      <c r="F12" s="93"/>
      <c r="G12" s="110"/>
    </row>
    <row r="13" spans="1:7" ht="18.75">
      <c r="A13" s="1"/>
      <c r="B13" s="109"/>
      <c r="C13" s="94"/>
      <c r="D13" s="96" t="s">
        <v>29</v>
      </c>
      <c r="E13" s="98"/>
      <c r="F13" s="93"/>
      <c r="G13" s="110"/>
    </row>
    <row r="14" spans="1:7" ht="18.75">
      <c r="A14" s="1"/>
      <c r="B14" s="109"/>
      <c r="C14" s="94"/>
      <c r="D14" s="96" t="s">
        <v>30</v>
      </c>
      <c r="E14" s="97"/>
      <c r="F14" s="93"/>
      <c r="G14" s="110"/>
    </row>
    <row r="15" spans="1:7" ht="18.75">
      <c r="A15" s="1"/>
      <c r="B15" s="109"/>
      <c r="C15" s="94"/>
      <c r="D15" s="99" t="s">
        <v>31</v>
      </c>
      <c r="E15" s="97"/>
      <c r="F15" s="93"/>
      <c r="G15" s="110"/>
    </row>
    <row r="16" spans="1:7" ht="18.75">
      <c r="A16" s="1"/>
      <c r="B16" s="109"/>
      <c r="C16" s="94"/>
      <c r="D16" s="99" t="s">
        <v>32</v>
      </c>
      <c r="E16" s="98"/>
      <c r="F16" s="93"/>
      <c r="G16" s="110"/>
    </row>
    <row r="17" spans="1:7" ht="18.75">
      <c r="A17" s="1"/>
      <c r="B17" s="109"/>
      <c r="C17" s="94"/>
      <c r="D17" s="99" t="s">
        <v>30</v>
      </c>
      <c r="E17" s="97"/>
      <c r="F17" s="93"/>
      <c r="G17" s="110"/>
    </row>
    <row r="18" spans="1:7" ht="18.75">
      <c r="A18" s="1"/>
      <c r="B18" s="109"/>
      <c r="C18" s="94"/>
      <c r="D18" s="99" t="s">
        <v>33</v>
      </c>
      <c r="E18" s="97"/>
      <c r="F18" s="93"/>
      <c r="G18" s="110"/>
    </row>
    <row r="19" spans="1:7" ht="18.75">
      <c r="A19" s="1"/>
      <c r="B19" s="109"/>
      <c r="C19" s="94"/>
      <c r="D19" s="99" t="s">
        <v>34</v>
      </c>
      <c r="E19" s="97"/>
      <c r="F19" s="93"/>
      <c r="G19" s="110"/>
    </row>
    <row r="20" spans="1:7" ht="18.75">
      <c r="A20" s="1"/>
      <c r="B20" s="109"/>
      <c r="C20" s="94"/>
      <c r="D20" s="99" t="s">
        <v>35</v>
      </c>
      <c r="E20" s="100"/>
      <c r="F20" s="93"/>
      <c r="G20" s="110"/>
    </row>
    <row r="21" spans="1:7" ht="75.95" customHeight="1">
      <c r="A21" s="1"/>
      <c r="B21" s="109"/>
      <c r="C21" s="94"/>
      <c r="D21" s="101" t="s">
        <v>36</v>
      </c>
      <c r="E21" s="102"/>
      <c r="F21" s="103"/>
      <c r="G21" s="110"/>
    </row>
    <row r="22" spans="1:7" ht="37.5">
      <c r="A22" s="1"/>
      <c r="B22" s="109"/>
      <c r="C22" s="94"/>
      <c r="D22" s="104" t="s">
        <v>37</v>
      </c>
      <c r="E22" s="105"/>
      <c r="F22" s="93"/>
      <c r="G22" s="110"/>
    </row>
    <row r="23" spans="1:7" ht="37.5">
      <c r="A23" s="1"/>
      <c r="B23" s="109"/>
      <c r="C23" s="94"/>
      <c r="D23" s="104" t="s">
        <v>79</v>
      </c>
      <c r="E23" s="105"/>
      <c r="F23" s="93"/>
      <c r="G23" s="110"/>
    </row>
    <row r="24" spans="1:7" ht="8.1" customHeight="1" thickBot="1">
      <c r="B24" s="112"/>
      <c r="C24" s="113"/>
      <c r="D24" s="113"/>
      <c r="E24" s="113"/>
      <c r="F24" s="113"/>
      <c r="G24" s="114"/>
    </row>
  </sheetData>
  <sheetProtection insertRows="0" sort="0" autoFilter="0"/>
  <mergeCells count="6">
    <mergeCell ref="C3:F3"/>
    <mergeCell ref="C11:E11"/>
    <mergeCell ref="C7:F7"/>
    <mergeCell ref="C8:F8"/>
    <mergeCell ref="C9:F9"/>
    <mergeCell ref="C10:F10"/>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6"/>
  <sheetViews>
    <sheetView tabSelected="1" zoomScale="85" zoomScaleNormal="85" workbookViewId="0">
      <pane ySplit="4" topLeftCell="A14" activePane="bottomLeft" state="frozen"/>
      <selection pane="bottomLeft" activeCell="B24" sqref="B24"/>
    </sheetView>
  </sheetViews>
  <sheetFormatPr defaultColWidth="11" defaultRowHeight="15.75"/>
  <cols>
    <col min="1" max="1" width="9.625" style="3" customWidth="1"/>
    <col min="2" max="2" width="92.375" customWidth="1"/>
    <col min="3" max="3" width="11.625" bestFit="1" customWidth="1"/>
    <col min="4" max="4" width="10.5" hidden="1" customWidth="1"/>
    <col min="5" max="5" width="10.5" customWidth="1"/>
    <col min="6" max="6" width="10.375" bestFit="1" customWidth="1"/>
    <col min="7" max="7" width="44.5" customWidth="1"/>
    <col min="8" max="8" width="6.875" customWidth="1"/>
    <col min="9" max="9" width="16" bestFit="1" customWidth="1"/>
  </cols>
  <sheetData>
    <row r="1" spans="1:9" s="25" customFormat="1" ht="9.9499999999999993" customHeight="1">
      <c r="A1" s="46"/>
    </row>
    <row r="2" spans="1:9" ht="35.1" customHeight="1" thickBot="1">
      <c r="A2" s="150" t="s">
        <v>73</v>
      </c>
      <c r="B2" s="151"/>
      <c r="C2" s="151"/>
      <c r="D2" s="151"/>
      <c r="E2" s="151"/>
      <c r="F2" s="151"/>
      <c r="G2" s="152"/>
    </row>
    <row r="3" spans="1:9" ht="15.95" customHeight="1">
      <c r="A3" s="178" t="s">
        <v>38</v>
      </c>
      <c r="B3" s="162" t="s">
        <v>1</v>
      </c>
      <c r="C3" s="167" t="s">
        <v>66</v>
      </c>
      <c r="D3" s="180" t="s">
        <v>70</v>
      </c>
      <c r="E3" s="162" t="s">
        <v>2</v>
      </c>
      <c r="F3" s="162" t="s">
        <v>3</v>
      </c>
      <c r="G3" s="181" t="s">
        <v>65</v>
      </c>
    </row>
    <row r="4" spans="1:9" ht="17.100000000000001" customHeight="1" thickBot="1">
      <c r="A4" s="179"/>
      <c r="B4" s="163"/>
      <c r="C4" s="168"/>
      <c r="D4" s="163"/>
      <c r="E4" s="163"/>
      <c r="F4" s="163"/>
      <c r="G4" s="182"/>
    </row>
    <row r="5" spans="1:9" ht="32.1" customHeight="1" thickBot="1">
      <c r="A5" s="159" t="s">
        <v>4</v>
      </c>
      <c r="B5" s="160"/>
      <c r="C5" s="160"/>
      <c r="D5" s="160"/>
      <c r="E5" s="160"/>
      <c r="F5" s="160"/>
      <c r="G5" s="161"/>
    </row>
    <row r="6" spans="1:9" ht="31.5">
      <c r="A6" s="129" t="s">
        <v>39</v>
      </c>
      <c r="B6" s="35" t="s">
        <v>150</v>
      </c>
      <c r="C6" s="121" t="s">
        <v>8</v>
      </c>
      <c r="D6" s="6">
        <v>2</v>
      </c>
      <c r="E6" s="6">
        <f>IF(C6="N/A",0,IF(C6="Yes",D6,IF(C6="No",D6,IF(C6="SELECT",D6))))</f>
        <v>2</v>
      </c>
      <c r="F6" s="7">
        <f>IF(C6= "yes", D6, 0)</f>
        <v>2</v>
      </c>
      <c r="G6" s="39"/>
    </row>
    <row r="7" spans="1:9" ht="18.75" customHeight="1">
      <c r="A7" s="130" t="s">
        <v>40</v>
      </c>
      <c r="B7" s="8" t="s">
        <v>87</v>
      </c>
      <c r="C7" s="115" t="s">
        <v>8</v>
      </c>
      <c r="D7" s="9">
        <v>2</v>
      </c>
      <c r="E7" s="6">
        <f t="shared" ref="E7:E10" si="0">IF(C7="N/A",0,IF(C7="Yes",D7,IF(C7="No",D7,IF(C7="SELECT",D7))))</f>
        <v>2</v>
      </c>
      <c r="F7" s="10">
        <f>IF(C7= "yes", D7, 0)</f>
        <v>2</v>
      </c>
      <c r="G7" s="40"/>
    </row>
    <row r="8" spans="1:9" ht="31.5">
      <c r="A8" s="130" t="s">
        <v>41</v>
      </c>
      <c r="B8" s="24" t="s">
        <v>88</v>
      </c>
      <c r="C8" s="115" t="s">
        <v>8</v>
      </c>
      <c r="D8" s="9">
        <v>2</v>
      </c>
      <c r="E8" s="6">
        <f t="shared" si="0"/>
        <v>2</v>
      </c>
      <c r="F8" s="10">
        <f>IF(C8= "yes", D8, 0)</f>
        <v>2</v>
      </c>
      <c r="G8" s="40"/>
    </row>
    <row r="9" spans="1:9" ht="17.25" customHeight="1">
      <c r="A9" s="130" t="s">
        <v>42</v>
      </c>
      <c r="B9" s="28" t="s">
        <v>151</v>
      </c>
      <c r="C9" s="116" t="s">
        <v>5</v>
      </c>
      <c r="D9" s="9">
        <v>2</v>
      </c>
      <c r="E9" s="6">
        <f t="shared" si="0"/>
        <v>2</v>
      </c>
      <c r="F9" s="10">
        <f>IF(C9= "yes", D9, 0)</f>
        <v>0</v>
      </c>
      <c r="G9" s="40"/>
    </row>
    <row r="10" spans="1:9" ht="31.5">
      <c r="A10" s="130" t="s">
        <v>43</v>
      </c>
      <c r="B10" s="23" t="s">
        <v>152</v>
      </c>
      <c r="C10" s="116" t="s">
        <v>5</v>
      </c>
      <c r="D10" s="9">
        <v>2</v>
      </c>
      <c r="E10" s="6">
        <f t="shared" si="0"/>
        <v>2</v>
      </c>
      <c r="F10" s="10">
        <f>IF(C10= "yes", D10, 0)</f>
        <v>0</v>
      </c>
      <c r="G10" s="40"/>
    </row>
    <row r="11" spans="1:9" ht="18.75" customHeight="1" thickBot="1">
      <c r="A11" s="131"/>
      <c r="B11" s="13"/>
      <c r="C11" s="117" t="s">
        <v>55</v>
      </c>
      <c r="D11" s="38">
        <f>SUM(D6:D10)</f>
        <v>10</v>
      </c>
      <c r="E11" s="38">
        <f>SUM(E6:E10)</f>
        <v>10</v>
      </c>
      <c r="F11" s="38">
        <f>SUM(F6:F10)</f>
        <v>6</v>
      </c>
      <c r="G11" s="41"/>
    </row>
    <row r="12" spans="1:9" ht="32.1" customHeight="1" thickBot="1">
      <c r="A12" s="156" t="s">
        <v>6</v>
      </c>
      <c r="B12" s="157"/>
      <c r="C12" s="157"/>
      <c r="D12" s="157"/>
      <c r="E12" s="157"/>
      <c r="F12" s="157"/>
      <c r="G12" s="158"/>
    </row>
    <row r="13" spans="1:9" ht="16.5" thickBot="1">
      <c r="A13" s="130" t="s">
        <v>44</v>
      </c>
      <c r="B13" s="24" t="s">
        <v>153</v>
      </c>
      <c r="C13" s="119" t="s">
        <v>8</v>
      </c>
      <c r="D13" s="9">
        <v>2</v>
      </c>
      <c r="E13" s="6">
        <f>IF(C13="N/A",0,IF(C13="Yes",D13,IF(C13="No",D13,IF(C13="SELECT",D13))))</f>
        <v>2</v>
      </c>
      <c r="F13" s="11">
        <f>IF(C13="Yes",D13,0)</f>
        <v>2</v>
      </c>
      <c r="G13" s="40"/>
      <c r="H13" s="31"/>
      <c r="I13" s="31"/>
    </row>
    <row r="14" spans="1:9" ht="47.25">
      <c r="A14" s="129" t="s">
        <v>45</v>
      </c>
      <c r="B14" s="35" t="s">
        <v>137</v>
      </c>
      <c r="C14" s="118" t="s">
        <v>5</v>
      </c>
      <c r="D14" s="6">
        <v>3</v>
      </c>
      <c r="E14" s="6">
        <f>IF(C14="N/A",0,IF(C14="Yes",D14,IF(C14="No",D14,IF(C14="SELECT",D14))))</f>
        <v>3</v>
      </c>
      <c r="F14" s="12">
        <f>IF(C14="Yes",D14,0)</f>
        <v>0</v>
      </c>
      <c r="G14" s="39"/>
    </row>
    <row r="15" spans="1:9" ht="16.5" customHeight="1" thickBot="1">
      <c r="A15" s="131"/>
      <c r="B15" s="13"/>
      <c r="C15" s="124" t="s">
        <v>55</v>
      </c>
      <c r="D15" s="37">
        <f>SUM(D13:D14)</f>
        <v>5</v>
      </c>
      <c r="E15" s="125">
        <f>SUM(E13:E14)</f>
        <v>5</v>
      </c>
      <c r="F15" s="37">
        <f>SUM(F13:F14)</f>
        <v>2</v>
      </c>
      <c r="G15" s="42"/>
      <c r="H15" s="32"/>
      <c r="I15" s="32"/>
    </row>
    <row r="16" spans="1:9" ht="37.5" customHeight="1" thickBot="1">
      <c r="A16" s="172" t="s">
        <v>62</v>
      </c>
      <c r="B16" s="173"/>
      <c r="C16" s="173"/>
      <c r="D16" s="173"/>
      <c r="E16" s="173"/>
      <c r="F16" s="173"/>
      <c r="G16" s="174"/>
      <c r="H16" s="32"/>
      <c r="I16" s="32"/>
    </row>
    <row r="17" spans="1:9" s="25" customFormat="1" ht="18.75" customHeight="1" thickBot="1">
      <c r="A17" s="169" t="s">
        <v>67</v>
      </c>
      <c r="B17" s="170"/>
      <c r="C17" s="170"/>
      <c r="D17" s="170"/>
      <c r="E17" s="170"/>
      <c r="F17" s="170"/>
      <c r="G17" s="171"/>
      <c r="H17" s="31"/>
      <c r="I17" s="31"/>
    </row>
    <row r="18" spans="1:9">
      <c r="A18" s="132" t="s">
        <v>82</v>
      </c>
      <c r="B18" s="35" t="s">
        <v>89</v>
      </c>
      <c r="C18" s="126" t="s">
        <v>8</v>
      </c>
      <c r="D18" s="6">
        <v>1</v>
      </c>
      <c r="E18" s="6">
        <f t="shared" ref="E18:E71" si="1">IF(C18="N/A",0,IF(C18="Yes",D18,IF(C18="No",D18,IF(C18="SELECT",D18))))</f>
        <v>1</v>
      </c>
      <c r="F18" s="36">
        <f>IF(C18= "yes", D18, 0)</f>
        <v>1</v>
      </c>
      <c r="G18" s="39"/>
    </row>
    <row r="19" spans="1:9">
      <c r="A19" s="133" t="s">
        <v>84</v>
      </c>
      <c r="B19" s="33" t="s">
        <v>154</v>
      </c>
      <c r="C19" s="120" t="s">
        <v>8</v>
      </c>
      <c r="D19" s="14">
        <v>2</v>
      </c>
      <c r="E19" s="6">
        <f t="shared" si="1"/>
        <v>2</v>
      </c>
      <c r="F19" s="34">
        <f>IF(C19= "yes", D19, 0)</f>
        <v>2</v>
      </c>
      <c r="G19" s="42"/>
    </row>
    <row r="20" spans="1:9" ht="32.25" thickBot="1">
      <c r="A20" s="134" t="s">
        <v>83</v>
      </c>
      <c r="B20" s="24" t="s">
        <v>90</v>
      </c>
      <c r="C20" s="120" t="s">
        <v>5</v>
      </c>
      <c r="D20" s="9">
        <v>3</v>
      </c>
      <c r="E20" s="6">
        <f>IF(C20="N/A",0,IF(C20="Yes",D20,IF(C20="No",D20,IF(C20="SELECT",D20))))</f>
        <v>3</v>
      </c>
      <c r="F20" s="16">
        <f>IF(C20= "yes", D20, 0)</f>
        <v>0</v>
      </c>
      <c r="G20" s="40"/>
    </row>
    <row r="21" spans="1:9" ht="17.25" customHeight="1" thickBot="1">
      <c r="A21" s="169" t="s">
        <v>68</v>
      </c>
      <c r="B21" s="170"/>
      <c r="C21" s="170"/>
      <c r="D21" s="170"/>
      <c r="E21" s="170"/>
      <c r="F21" s="170"/>
      <c r="G21" s="171"/>
    </row>
    <row r="22" spans="1:9" ht="47.1" customHeight="1">
      <c r="A22" s="132" t="s">
        <v>85</v>
      </c>
      <c r="B22" s="35" t="s">
        <v>136</v>
      </c>
      <c r="C22" s="126" t="s">
        <v>8</v>
      </c>
      <c r="D22" s="6">
        <v>3</v>
      </c>
      <c r="E22" s="6">
        <f t="shared" si="1"/>
        <v>3</v>
      </c>
      <c r="F22" s="36">
        <f>IF(C22= "yes", D22, 0)</f>
        <v>3</v>
      </c>
      <c r="G22" s="39"/>
    </row>
    <row r="23" spans="1:9">
      <c r="A23" s="134" t="s">
        <v>81</v>
      </c>
      <c r="B23" s="24" t="s">
        <v>91</v>
      </c>
      <c r="C23" s="120" t="s">
        <v>5</v>
      </c>
      <c r="D23" s="9">
        <v>3</v>
      </c>
      <c r="E23" s="6">
        <f t="shared" si="1"/>
        <v>3</v>
      </c>
      <c r="F23" s="16">
        <f>IF(C23= "yes", D23, 0)</f>
        <v>0</v>
      </c>
      <c r="G23" s="40"/>
    </row>
    <row r="24" spans="1:9" ht="32.25" thickBot="1">
      <c r="A24" s="133" t="s">
        <v>119</v>
      </c>
      <c r="B24" s="33" t="s">
        <v>92</v>
      </c>
      <c r="C24" s="127" t="s">
        <v>5</v>
      </c>
      <c r="D24" s="14">
        <v>2</v>
      </c>
      <c r="E24" s="128">
        <f t="shared" si="1"/>
        <v>2</v>
      </c>
      <c r="F24" s="34">
        <f>IF(C24= "yes", D24, 0)</f>
        <v>0</v>
      </c>
      <c r="G24" s="42"/>
    </row>
    <row r="25" spans="1:9" ht="18.75" customHeight="1" thickBot="1">
      <c r="A25" s="169" t="s">
        <v>69</v>
      </c>
      <c r="B25" s="170"/>
      <c r="C25" s="170"/>
      <c r="D25" s="170"/>
      <c r="E25" s="170"/>
      <c r="F25" s="170"/>
      <c r="G25" s="171"/>
    </row>
    <row r="26" spans="1:9" ht="31.5">
      <c r="A26" s="132" t="s">
        <v>120</v>
      </c>
      <c r="B26" s="35" t="s">
        <v>155</v>
      </c>
      <c r="C26" s="126" t="s">
        <v>7</v>
      </c>
      <c r="D26" s="6">
        <v>2</v>
      </c>
      <c r="E26" s="6">
        <f t="shared" si="1"/>
        <v>0</v>
      </c>
      <c r="F26" s="36">
        <f>IF(C26= "yes", D26, 0)</f>
        <v>0</v>
      </c>
      <c r="G26" s="39"/>
    </row>
    <row r="27" spans="1:9" ht="31.5">
      <c r="A27" s="134" t="s">
        <v>121</v>
      </c>
      <c r="B27" s="24" t="s">
        <v>148</v>
      </c>
      <c r="C27" s="120" t="s">
        <v>7</v>
      </c>
      <c r="D27" s="9">
        <v>2</v>
      </c>
      <c r="E27" s="6">
        <f t="shared" si="1"/>
        <v>0</v>
      </c>
      <c r="F27" s="36">
        <f>IF(C27= "yes", D27, 0)</f>
        <v>0</v>
      </c>
      <c r="G27" s="40"/>
    </row>
    <row r="28" spans="1:9">
      <c r="A28" s="135" t="s">
        <v>147</v>
      </c>
      <c r="B28" s="29" t="s">
        <v>93</v>
      </c>
      <c r="C28" s="120" t="s">
        <v>5</v>
      </c>
      <c r="D28" s="9">
        <v>2</v>
      </c>
      <c r="E28" s="6">
        <f t="shared" si="1"/>
        <v>2</v>
      </c>
      <c r="F28" s="36">
        <f>IF(C28= "yes", D28, 0)</f>
        <v>0</v>
      </c>
      <c r="G28" s="40"/>
    </row>
    <row r="29" spans="1:9" ht="16.5" customHeight="1" thickBot="1">
      <c r="A29" s="133"/>
      <c r="B29" s="13"/>
      <c r="C29" s="124" t="s">
        <v>55</v>
      </c>
      <c r="D29" s="37">
        <f>SUM(D18:D28)</f>
        <v>20</v>
      </c>
      <c r="E29" s="125">
        <f>SUM(E18:E28)</f>
        <v>16</v>
      </c>
      <c r="F29" s="37">
        <f>SUM(F18:F28)</f>
        <v>6</v>
      </c>
      <c r="G29" s="42"/>
    </row>
    <row r="30" spans="1:9" ht="36" customHeight="1" thickBot="1">
      <c r="A30" s="175" t="s">
        <v>63</v>
      </c>
      <c r="B30" s="176"/>
      <c r="C30" s="176"/>
      <c r="D30" s="176"/>
      <c r="E30" s="176"/>
      <c r="F30" s="176"/>
      <c r="G30" s="177"/>
    </row>
    <row r="31" spans="1:9">
      <c r="A31" s="134" t="s">
        <v>46</v>
      </c>
      <c r="B31" s="24" t="s">
        <v>94</v>
      </c>
      <c r="C31" s="120" t="s">
        <v>8</v>
      </c>
      <c r="D31" s="9">
        <v>1</v>
      </c>
      <c r="E31" s="6">
        <f>IF(C31="N/A",0,IF(C31="Yes",D31,IF(C31="No",D31,IF(C31="SELECT",D31))))</f>
        <v>1</v>
      </c>
      <c r="F31" s="10">
        <f>IF(C31= "yes", D31, 0)</f>
        <v>1</v>
      </c>
      <c r="G31" s="40"/>
    </row>
    <row r="32" spans="1:9" ht="31.5">
      <c r="A32" s="132" t="s">
        <v>122</v>
      </c>
      <c r="B32" s="35" t="s">
        <v>158</v>
      </c>
      <c r="C32" s="126" t="s">
        <v>5</v>
      </c>
      <c r="D32" s="6">
        <v>3</v>
      </c>
      <c r="E32" s="6">
        <f t="shared" si="1"/>
        <v>3</v>
      </c>
      <c r="F32" s="7">
        <f>IF(C32= "yes", D32, 0)</f>
        <v>0</v>
      </c>
      <c r="G32" s="39"/>
    </row>
    <row r="33" spans="1:7" ht="16.5" customHeight="1" thickBot="1">
      <c r="A33" s="133"/>
      <c r="B33" s="33"/>
      <c r="C33" s="124" t="s">
        <v>55</v>
      </c>
      <c r="D33" s="37">
        <f>SUM(D31:D32)</f>
        <v>4</v>
      </c>
      <c r="E33" s="125">
        <f>SUM(E31:E32)</f>
        <v>4</v>
      </c>
      <c r="F33" s="37">
        <f>SUM(F31:F32)</f>
        <v>1</v>
      </c>
      <c r="G33" s="42"/>
    </row>
    <row r="34" spans="1:7" ht="35.1" customHeight="1" thickBot="1">
      <c r="A34" s="159" t="s">
        <v>165</v>
      </c>
      <c r="B34" s="160"/>
      <c r="C34" s="160"/>
      <c r="D34" s="160"/>
      <c r="E34" s="160"/>
      <c r="F34" s="160"/>
      <c r="G34" s="161"/>
    </row>
    <row r="35" spans="1:7" ht="31.5">
      <c r="A35" s="188" t="s">
        <v>64</v>
      </c>
      <c r="B35" s="35" t="s">
        <v>9</v>
      </c>
      <c r="C35" s="126" t="s">
        <v>8</v>
      </c>
      <c r="D35" s="6">
        <v>2</v>
      </c>
      <c r="E35" s="6">
        <f>IF(C35="N/A",0,IF(C35="Yes",D35,IF(C35="No",D35,IF(C35="SELECT",D35))))</f>
        <v>2</v>
      </c>
      <c r="F35" s="15">
        <f t="shared" ref="F35:F47" si="2">IF(C35= "yes", E35, 0)</f>
        <v>2</v>
      </c>
      <c r="G35" s="39"/>
    </row>
    <row r="36" spans="1:7">
      <c r="A36" s="134" t="s">
        <v>109</v>
      </c>
      <c r="B36" s="24" t="s">
        <v>159</v>
      </c>
      <c r="C36" s="120" t="s">
        <v>8</v>
      </c>
      <c r="D36" s="9">
        <v>3</v>
      </c>
      <c r="E36" s="6">
        <f t="shared" si="1"/>
        <v>3</v>
      </c>
      <c r="F36" s="17">
        <f t="shared" si="2"/>
        <v>3</v>
      </c>
      <c r="G36" s="40"/>
    </row>
    <row r="37" spans="1:7" ht="31.5">
      <c r="A37" s="134" t="s">
        <v>110</v>
      </c>
      <c r="B37" s="24" t="s">
        <v>95</v>
      </c>
      <c r="C37" s="120" t="s">
        <v>8</v>
      </c>
      <c r="D37" s="9">
        <v>1</v>
      </c>
      <c r="E37" s="6">
        <f>IF(C37="N/A",0,IF(C37="Yes",D37,IF(C37="No",D37,IF(C37="SELECT",D37))))</f>
        <v>1</v>
      </c>
      <c r="F37" s="17">
        <f>IF(C37= "yes", E37, 0)</f>
        <v>1</v>
      </c>
      <c r="G37" s="40"/>
    </row>
    <row r="38" spans="1:7">
      <c r="A38" s="134" t="s">
        <v>111</v>
      </c>
      <c r="B38" s="24" t="s">
        <v>96</v>
      </c>
      <c r="C38" s="120" t="s">
        <v>8</v>
      </c>
      <c r="D38" s="9">
        <v>2</v>
      </c>
      <c r="E38" s="6">
        <f t="shared" si="1"/>
        <v>2</v>
      </c>
      <c r="F38" s="17">
        <f t="shared" si="2"/>
        <v>2</v>
      </c>
      <c r="G38" s="40"/>
    </row>
    <row r="39" spans="1:7">
      <c r="A39" s="134" t="s">
        <v>112</v>
      </c>
      <c r="B39" s="24" t="s">
        <v>138</v>
      </c>
      <c r="C39" s="120" t="s">
        <v>8</v>
      </c>
      <c r="D39" s="9">
        <v>3</v>
      </c>
      <c r="E39" s="6">
        <f>IF(C39="N/A",0,IF(C39="Yes",D39,IF(C39="No",D39,IF(C39="SELECT",D39))))</f>
        <v>3</v>
      </c>
      <c r="F39" s="17">
        <f>IF(C39= "yes", E39, 0)</f>
        <v>3</v>
      </c>
      <c r="G39" s="40"/>
    </row>
    <row r="40" spans="1:7" ht="31.5">
      <c r="A40" s="134" t="s">
        <v>113</v>
      </c>
      <c r="B40" s="24" t="s">
        <v>149</v>
      </c>
      <c r="C40" s="120" t="s">
        <v>5</v>
      </c>
      <c r="D40" s="9">
        <v>1</v>
      </c>
      <c r="E40" s="6">
        <f>IF(C40="N/A",0,IF(C40="Yes",D40,IF(C40="No",D40,IF(C40="SELECT",D40))))</f>
        <v>1</v>
      </c>
      <c r="F40" s="17">
        <f>IF(C40= "yes", E40, 0)</f>
        <v>0</v>
      </c>
      <c r="G40" s="40"/>
    </row>
    <row r="41" spans="1:7">
      <c r="A41" s="134" t="s">
        <v>114</v>
      </c>
      <c r="B41" s="24" t="s">
        <v>156</v>
      </c>
      <c r="C41" s="120" t="s">
        <v>5</v>
      </c>
      <c r="D41" s="17">
        <v>2</v>
      </c>
      <c r="E41" s="6">
        <f>IF(C41="N/A",0,IF(C41="Yes",D41,IF(C41="No",D41,IF(C41="SELECT",D41))))</f>
        <v>2</v>
      </c>
      <c r="F41" s="17">
        <f>IF(C41= "yes", E41, 0)</f>
        <v>0</v>
      </c>
      <c r="G41" s="40"/>
    </row>
    <row r="42" spans="1:7" ht="31.5">
      <c r="A42" s="134" t="s">
        <v>115</v>
      </c>
      <c r="B42" s="24" t="s">
        <v>97</v>
      </c>
      <c r="C42" s="120" t="s">
        <v>5</v>
      </c>
      <c r="D42" s="9">
        <v>3</v>
      </c>
      <c r="E42" s="6">
        <f t="shared" si="1"/>
        <v>3</v>
      </c>
      <c r="F42" s="17">
        <f t="shared" si="2"/>
        <v>0</v>
      </c>
      <c r="G42" s="40"/>
    </row>
    <row r="43" spans="1:7" ht="31.5">
      <c r="A43" s="134" t="s">
        <v>116</v>
      </c>
      <c r="B43" s="24" t="s">
        <v>98</v>
      </c>
      <c r="C43" s="120" t="s">
        <v>5</v>
      </c>
      <c r="D43" s="9">
        <v>5</v>
      </c>
      <c r="E43" s="6">
        <f t="shared" si="1"/>
        <v>5</v>
      </c>
      <c r="F43" s="17">
        <f t="shared" si="2"/>
        <v>0</v>
      </c>
      <c r="G43" s="40"/>
    </row>
    <row r="44" spans="1:7">
      <c r="A44" s="134" t="s">
        <v>123</v>
      </c>
      <c r="B44" s="18" t="s">
        <v>139</v>
      </c>
      <c r="C44" s="120" t="s">
        <v>5</v>
      </c>
      <c r="D44" s="9">
        <v>2</v>
      </c>
      <c r="E44" s="6">
        <f t="shared" si="1"/>
        <v>2</v>
      </c>
      <c r="F44" s="17">
        <f t="shared" si="2"/>
        <v>0</v>
      </c>
      <c r="G44" s="40"/>
    </row>
    <row r="45" spans="1:7">
      <c r="A45" s="134" t="s">
        <v>124</v>
      </c>
      <c r="B45" s="8" t="s">
        <v>140</v>
      </c>
      <c r="C45" s="120" t="s">
        <v>5</v>
      </c>
      <c r="D45" s="9">
        <v>2</v>
      </c>
      <c r="E45" s="6">
        <f t="shared" si="1"/>
        <v>2</v>
      </c>
      <c r="F45" s="17">
        <f t="shared" si="2"/>
        <v>0</v>
      </c>
      <c r="G45" s="40"/>
    </row>
    <row r="46" spans="1:7" ht="31.5">
      <c r="A46" s="134" t="s">
        <v>125</v>
      </c>
      <c r="B46" s="24" t="s">
        <v>99</v>
      </c>
      <c r="C46" s="120" t="s">
        <v>5</v>
      </c>
      <c r="D46" s="9">
        <v>3</v>
      </c>
      <c r="E46" s="6">
        <f t="shared" si="1"/>
        <v>3</v>
      </c>
      <c r="F46" s="17">
        <f t="shared" si="2"/>
        <v>0</v>
      </c>
      <c r="G46" s="40"/>
    </row>
    <row r="47" spans="1:7">
      <c r="A47" s="134" t="s">
        <v>126</v>
      </c>
      <c r="B47" s="24" t="s">
        <v>100</v>
      </c>
      <c r="C47" s="120" t="s">
        <v>5</v>
      </c>
      <c r="D47" s="9">
        <v>3</v>
      </c>
      <c r="E47" s="6">
        <f t="shared" si="1"/>
        <v>3</v>
      </c>
      <c r="F47" s="17">
        <f t="shared" si="2"/>
        <v>0</v>
      </c>
      <c r="G47" s="40"/>
    </row>
    <row r="48" spans="1:7" ht="32.25" thickBot="1">
      <c r="A48" s="133"/>
      <c r="B48" s="13"/>
      <c r="C48" s="124" t="s">
        <v>55</v>
      </c>
      <c r="D48" s="37">
        <f>SUM(D35:D47)</f>
        <v>32</v>
      </c>
      <c r="E48" s="125">
        <f>SUM(E35:E47)</f>
        <v>32</v>
      </c>
      <c r="F48" s="37">
        <f>SUM(F35:F47)</f>
        <v>11</v>
      </c>
      <c r="G48" s="42"/>
    </row>
    <row r="49" spans="1:7" ht="16.5" customHeight="1" thickBot="1">
      <c r="A49" s="153" t="s">
        <v>106</v>
      </c>
      <c r="B49" s="154"/>
      <c r="C49" s="154"/>
      <c r="D49" s="154"/>
      <c r="E49" s="154"/>
      <c r="F49" s="154"/>
      <c r="G49" s="155"/>
    </row>
    <row r="50" spans="1:7" ht="32.1" customHeight="1">
      <c r="A50" s="129" t="s">
        <v>117</v>
      </c>
      <c r="B50" s="5" t="s">
        <v>107</v>
      </c>
      <c r="C50" s="126" t="s">
        <v>8</v>
      </c>
      <c r="D50" s="6">
        <v>1</v>
      </c>
      <c r="E50" s="6">
        <f t="shared" si="1"/>
        <v>1</v>
      </c>
      <c r="F50" s="15">
        <f t="shared" ref="F50:F55" si="3">IF(C50= "yes", E50, 0)</f>
        <v>1</v>
      </c>
      <c r="G50" s="39"/>
    </row>
    <row r="51" spans="1:7" ht="31.5">
      <c r="A51" s="130" t="s">
        <v>47</v>
      </c>
      <c r="B51" s="24" t="s">
        <v>102</v>
      </c>
      <c r="C51" s="120" t="s">
        <v>8</v>
      </c>
      <c r="D51" s="9">
        <v>2</v>
      </c>
      <c r="E51" s="6">
        <f>IF(C51="N/A",0,IF(C51="Yes",D51,IF(C51="No",D51,IF(C51="SELECT",D51))))</f>
        <v>2</v>
      </c>
      <c r="F51" s="17">
        <f>IF(C51= "yes", E51, 0)</f>
        <v>2</v>
      </c>
      <c r="G51" s="40"/>
    </row>
    <row r="52" spans="1:7">
      <c r="A52" s="130" t="s">
        <v>48</v>
      </c>
      <c r="B52" s="24" t="s">
        <v>101</v>
      </c>
      <c r="C52" s="120" t="s">
        <v>5</v>
      </c>
      <c r="D52" s="9">
        <v>1</v>
      </c>
      <c r="E52" s="6">
        <f t="shared" si="1"/>
        <v>1</v>
      </c>
      <c r="F52" s="17">
        <f t="shared" si="3"/>
        <v>0</v>
      </c>
      <c r="G52" s="40"/>
    </row>
    <row r="53" spans="1:7">
      <c r="A53" s="130" t="s">
        <v>49</v>
      </c>
      <c r="B53" s="24" t="s">
        <v>103</v>
      </c>
      <c r="C53" s="120" t="s">
        <v>5</v>
      </c>
      <c r="D53" s="9">
        <v>1</v>
      </c>
      <c r="E53" s="6">
        <f t="shared" si="1"/>
        <v>1</v>
      </c>
      <c r="F53" s="17">
        <f t="shared" si="3"/>
        <v>0</v>
      </c>
      <c r="G53" s="40"/>
    </row>
    <row r="54" spans="1:7">
      <c r="A54" s="130" t="s">
        <v>127</v>
      </c>
      <c r="B54" s="24" t="s">
        <v>108</v>
      </c>
      <c r="C54" s="120" t="s">
        <v>5</v>
      </c>
      <c r="D54" s="9">
        <v>2</v>
      </c>
      <c r="E54" s="6">
        <f t="shared" si="1"/>
        <v>2</v>
      </c>
      <c r="F54" s="17">
        <f t="shared" si="3"/>
        <v>0</v>
      </c>
      <c r="G54" s="40"/>
    </row>
    <row r="55" spans="1:7" ht="31.5">
      <c r="A55" s="130" t="s">
        <v>160</v>
      </c>
      <c r="B55" s="18" t="s">
        <v>133</v>
      </c>
      <c r="C55" s="120" t="s">
        <v>5</v>
      </c>
      <c r="D55" s="9">
        <f>IF(C55="N/A", 0,2)</f>
        <v>2</v>
      </c>
      <c r="E55" s="6">
        <f t="shared" si="1"/>
        <v>2</v>
      </c>
      <c r="F55" s="17">
        <f t="shared" si="3"/>
        <v>0</v>
      </c>
      <c r="G55" s="40"/>
    </row>
    <row r="56" spans="1:7" ht="32.25" thickBot="1">
      <c r="A56" s="131"/>
      <c r="B56" s="123"/>
      <c r="C56" s="124" t="s">
        <v>55</v>
      </c>
      <c r="D56" s="37">
        <f>SUM(D50:D55)</f>
        <v>9</v>
      </c>
      <c r="E56" s="125">
        <f>SUM(E50:E55)</f>
        <v>9</v>
      </c>
      <c r="F56" s="37">
        <f>SUM(F50:F55)</f>
        <v>3</v>
      </c>
      <c r="G56" s="42"/>
    </row>
    <row r="57" spans="1:7" ht="16.5" customHeight="1" thickBot="1">
      <c r="A57" s="172" t="s">
        <v>10</v>
      </c>
      <c r="B57" s="173"/>
      <c r="C57" s="173"/>
      <c r="D57" s="173"/>
      <c r="E57" s="173"/>
      <c r="F57" s="173"/>
      <c r="G57" s="174"/>
    </row>
    <row r="58" spans="1:7">
      <c r="A58" s="189" t="s">
        <v>50</v>
      </c>
      <c r="B58" s="24" t="s">
        <v>135</v>
      </c>
      <c r="C58" s="120" t="s">
        <v>8</v>
      </c>
      <c r="D58" s="9">
        <v>3</v>
      </c>
      <c r="E58" s="6">
        <f>IF(C58="N/A",0,IF(C58="Yes",D58,IF(C58="No",D58,IF(C58="SELECT",D58))))</f>
        <v>3</v>
      </c>
      <c r="F58" s="17">
        <f>IF(C58= "yes", E58, 0)</f>
        <v>3</v>
      </c>
      <c r="G58" s="40"/>
    </row>
    <row r="59" spans="1:7" ht="33" customHeight="1">
      <c r="A59" s="188" t="s">
        <v>51</v>
      </c>
      <c r="B59" s="5" t="s">
        <v>132</v>
      </c>
      <c r="C59" s="126" t="s">
        <v>8</v>
      </c>
      <c r="D59" s="6">
        <f>IF(C59="N/A", 0, 2)</f>
        <v>2</v>
      </c>
      <c r="E59" s="6">
        <f t="shared" si="1"/>
        <v>2</v>
      </c>
      <c r="F59" s="15">
        <f t="shared" ref="F59:F65" si="4">IF(C59= "yes", E59, 0)</f>
        <v>2</v>
      </c>
      <c r="G59" s="39"/>
    </row>
    <row r="60" spans="1:7">
      <c r="A60" s="189" t="s">
        <v>52</v>
      </c>
      <c r="B60" s="19" t="s">
        <v>104</v>
      </c>
      <c r="C60" s="120" t="s">
        <v>8</v>
      </c>
      <c r="D60" s="9">
        <f>IF(C60="N/A", 0,2)</f>
        <v>2</v>
      </c>
      <c r="E60" s="6">
        <f>IF(C60="N/A",0,IF(C60="Yes",D60,IF(C60="No",D60,IF(C60="SELECT",D60))))</f>
        <v>2</v>
      </c>
      <c r="F60" s="17">
        <f>IF(C60= "yes", E60, 0)</f>
        <v>2</v>
      </c>
      <c r="G60" s="40"/>
    </row>
    <row r="61" spans="1:7" ht="31.5">
      <c r="A61" s="189" t="s">
        <v>118</v>
      </c>
      <c r="B61" s="30" t="s">
        <v>146</v>
      </c>
      <c r="C61" s="120" t="s">
        <v>8</v>
      </c>
      <c r="D61" s="9">
        <v>2</v>
      </c>
      <c r="E61" s="6">
        <f>IF(C61="N/A",0,IF(C61="Yes",D61,IF(C61="No",D61,IF(C61="SELECT",D61))))</f>
        <v>2</v>
      </c>
      <c r="F61" s="17">
        <f>IF(C61= "yes", E61, 0)</f>
        <v>2</v>
      </c>
      <c r="G61" s="40"/>
    </row>
    <row r="62" spans="1:7" ht="31.5">
      <c r="A62" s="134" t="s">
        <v>128</v>
      </c>
      <c r="B62" s="27" t="s">
        <v>141</v>
      </c>
      <c r="C62" s="120" t="s">
        <v>8</v>
      </c>
      <c r="D62" s="9">
        <v>2</v>
      </c>
      <c r="E62" s="6">
        <f>IF(C62="N/A",0,IF(C62="Yes",D62,IF(C62="No",D62,IF(C62="SELECT",D62))))</f>
        <v>2</v>
      </c>
      <c r="F62" s="17">
        <f>IF(C62= "yes", E62, 0)</f>
        <v>2</v>
      </c>
      <c r="G62" s="40"/>
    </row>
    <row r="63" spans="1:7">
      <c r="A63" s="134" t="s">
        <v>129</v>
      </c>
      <c r="B63" s="8" t="s">
        <v>142</v>
      </c>
      <c r="C63" s="120" t="s">
        <v>5</v>
      </c>
      <c r="D63" s="9">
        <f>IF(C63="N/A", 0, 2)</f>
        <v>2</v>
      </c>
      <c r="E63" s="6">
        <f t="shared" si="1"/>
        <v>2</v>
      </c>
      <c r="F63" s="17">
        <f t="shared" si="4"/>
        <v>0</v>
      </c>
      <c r="G63" s="40"/>
    </row>
    <row r="64" spans="1:7">
      <c r="A64" s="134" t="s">
        <v>130</v>
      </c>
      <c r="B64" s="20" t="s">
        <v>134</v>
      </c>
      <c r="C64" s="120" t="s">
        <v>5</v>
      </c>
      <c r="D64" s="9">
        <f>IF(C64="N/A", 0, 3)</f>
        <v>3</v>
      </c>
      <c r="E64" s="6">
        <f t="shared" si="1"/>
        <v>3</v>
      </c>
      <c r="F64" s="17">
        <f t="shared" si="4"/>
        <v>0</v>
      </c>
      <c r="G64" s="40"/>
    </row>
    <row r="65" spans="1:9">
      <c r="A65" s="134" t="s">
        <v>131</v>
      </c>
      <c r="B65" s="4" t="s">
        <v>105</v>
      </c>
      <c r="C65" s="120" t="s">
        <v>5</v>
      </c>
      <c r="D65" s="9">
        <v>2</v>
      </c>
      <c r="E65" s="6">
        <f t="shared" si="1"/>
        <v>2</v>
      </c>
      <c r="F65" s="17">
        <f t="shared" si="4"/>
        <v>0</v>
      </c>
      <c r="G65" s="40"/>
    </row>
    <row r="66" spans="1:9" ht="16.5" customHeight="1" thickBot="1">
      <c r="A66" s="133"/>
      <c r="B66" s="137"/>
      <c r="C66" s="124" t="s">
        <v>55</v>
      </c>
      <c r="D66" s="37">
        <f>SUM(D59:D65)</f>
        <v>15</v>
      </c>
      <c r="E66" s="125">
        <f>SUM(E59:E65)</f>
        <v>15</v>
      </c>
      <c r="F66" s="37">
        <f>SUM(F59:F65)</f>
        <v>8</v>
      </c>
      <c r="G66" s="42"/>
    </row>
    <row r="67" spans="1:9" ht="30.95" customHeight="1" thickBot="1">
      <c r="A67" s="175" t="s">
        <v>11</v>
      </c>
      <c r="B67" s="176"/>
      <c r="C67" s="176"/>
      <c r="D67" s="176"/>
      <c r="E67" s="176"/>
      <c r="F67" s="176"/>
      <c r="G67" s="177"/>
    </row>
    <row r="68" spans="1:9" ht="35.1" customHeight="1">
      <c r="A68" s="164" t="s">
        <v>80</v>
      </c>
      <c r="B68" s="165"/>
      <c r="C68" s="165"/>
      <c r="D68" s="165"/>
      <c r="E68" s="165"/>
      <c r="F68" s="165"/>
      <c r="G68" s="166"/>
    </row>
    <row r="69" spans="1:9" ht="31.5">
      <c r="A69" s="132" t="s">
        <v>86</v>
      </c>
      <c r="B69" s="5" t="s">
        <v>143</v>
      </c>
      <c r="C69" s="122" t="s">
        <v>7</v>
      </c>
      <c r="D69" s="6">
        <v>2</v>
      </c>
      <c r="E69" s="6">
        <f t="shared" si="1"/>
        <v>0</v>
      </c>
      <c r="F69" s="15">
        <f>IF(C69="Yes", E69, 0)</f>
        <v>0</v>
      </c>
      <c r="G69" s="39"/>
    </row>
    <row r="70" spans="1:9">
      <c r="A70" s="134" t="s">
        <v>53</v>
      </c>
      <c r="B70" s="8" t="s">
        <v>144</v>
      </c>
      <c r="C70" s="119" t="s">
        <v>7</v>
      </c>
      <c r="D70" s="9">
        <v>2</v>
      </c>
      <c r="E70" s="6">
        <f t="shared" si="1"/>
        <v>0</v>
      </c>
      <c r="F70" s="17">
        <f>IF(C70="Yes", E70, 0)</f>
        <v>0</v>
      </c>
      <c r="G70" s="40"/>
    </row>
    <row r="71" spans="1:9" ht="31.5">
      <c r="A71" s="134" t="s">
        <v>54</v>
      </c>
      <c r="B71" s="8" t="s">
        <v>145</v>
      </c>
      <c r="C71" s="119" t="s">
        <v>7</v>
      </c>
      <c r="D71" s="9">
        <v>2</v>
      </c>
      <c r="E71" s="6">
        <f t="shared" si="1"/>
        <v>0</v>
      </c>
      <c r="F71" s="17">
        <f>IF(C71="Yes", E71, 0)</f>
        <v>0</v>
      </c>
      <c r="G71" s="40"/>
    </row>
    <row r="72" spans="1:9" ht="16.5" customHeight="1" thickBot="1">
      <c r="A72" s="136"/>
      <c r="B72" s="43"/>
      <c r="C72" s="117" t="s">
        <v>55</v>
      </c>
      <c r="D72" s="45">
        <f>SUM(D69:D71)</f>
        <v>6</v>
      </c>
      <c r="E72" s="45">
        <f>SUM(E69:E71)</f>
        <v>0</v>
      </c>
      <c r="F72" s="45">
        <f>SUM(F69:F71)</f>
        <v>0</v>
      </c>
      <c r="G72" s="44"/>
    </row>
    <row r="74" spans="1:9" ht="26.1" customHeight="1">
      <c r="A74" s="148" t="s">
        <v>56</v>
      </c>
      <c r="B74" s="148"/>
      <c r="C74" s="148"/>
      <c r="D74" s="148"/>
      <c r="E74" s="148"/>
      <c r="F74" s="148"/>
      <c r="G74" s="149"/>
    </row>
    <row r="75" spans="1:9" ht="37.5">
      <c r="D75" s="21" t="s">
        <v>57</v>
      </c>
      <c r="E75" s="21"/>
      <c r="F75" s="21" t="s">
        <v>58</v>
      </c>
      <c r="G75" s="21" t="s">
        <v>59</v>
      </c>
    </row>
    <row r="76" spans="1:9" ht="63">
      <c r="D76" s="21">
        <f>SUM(D72+D66+D56+D48+D33+D29+D15+D11)</f>
        <v>101</v>
      </c>
      <c r="E76" s="21">
        <f>SUM(E72+E66+E56+E48+E33+E29+E15+E11)</f>
        <v>91</v>
      </c>
      <c r="F76" s="21">
        <f>SUM(F72+F66+F56+F48+F33+F29+F15+F11)</f>
        <v>37</v>
      </c>
      <c r="G76" s="22">
        <f>F76/D76</f>
        <v>0.36633663366336633</v>
      </c>
      <c r="I76" s="26" t="s">
        <v>61</v>
      </c>
    </row>
  </sheetData>
  <sheetProtection insertRows="0" sort="0" autoFilter="0"/>
  <mergeCells count="21">
    <mergeCell ref="D3:D4"/>
    <mergeCell ref="F3:F4"/>
    <mergeCell ref="G3:G4"/>
    <mergeCell ref="A30:G30"/>
    <mergeCell ref="A16:G16"/>
    <mergeCell ref="A74:G74"/>
    <mergeCell ref="A2:G2"/>
    <mergeCell ref="A49:G49"/>
    <mergeCell ref="A12:G12"/>
    <mergeCell ref="A34:G34"/>
    <mergeCell ref="A5:G5"/>
    <mergeCell ref="E3:E4"/>
    <mergeCell ref="A68:G68"/>
    <mergeCell ref="C3:C4"/>
    <mergeCell ref="A17:G17"/>
    <mergeCell ref="A21:G21"/>
    <mergeCell ref="A25:G25"/>
    <mergeCell ref="A57:G57"/>
    <mergeCell ref="A67:G67"/>
    <mergeCell ref="B3:B4"/>
    <mergeCell ref="A3:A4"/>
  </mergeCells>
  <phoneticPr fontId="29" type="noConversion"/>
  <conditionalFormatting sqref="G76">
    <cfRule type="dataBar" priority="1">
      <dataBar>
        <cfvo type="min"/>
        <cfvo type="max"/>
        <color rgb="FF63C384"/>
      </dataBar>
      <extLst>
        <ext xmlns:x14="http://schemas.microsoft.com/office/spreadsheetml/2009/9/main" uri="{B025F937-C7B1-47D3-B67F-A62EFF666E3E}">
          <x14:id>{3C35584B-AEAC-48A9-8F44-13E2B9191C4E}</x14:id>
        </ext>
      </extLst>
    </cfRule>
  </conditionalFormatting>
  <dataValidations count="2">
    <dataValidation type="list" allowBlank="1" sqref="C22:C24 C26:C28 C6:C10 C69:C71 C18:C20 C31:C32 C35:C47 C50:C55 C58:C61 C62:C65">
      <formula1>"Yes,No,N/A"</formula1>
    </dataValidation>
    <dataValidation type="list" allowBlank="1" sqref="C13:C14">
      <formula1>"Yes,No,N /A"</formula1>
    </dataValidation>
  </dataValidations>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dataBar" id="{3C35584B-AEAC-48A9-8F44-13E2B9191C4E}">
            <x14:dataBar minLength="0" maxLength="100" border="1" negativeBarBorderColorSameAsPositive="0">
              <x14:cfvo type="autoMin"/>
              <x14:cfvo type="autoMax"/>
              <x14:borderColor rgb="FF63C384"/>
              <x14:negativeFillColor rgb="FFFF0000"/>
              <x14:negativeBorderColor rgb="FFFF0000"/>
              <x14:axisColor rgb="FF000000"/>
            </x14:dataBar>
          </x14:cfRule>
          <xm:sqref>G76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3"/>
  <sheetViews>
    <sheetView workbookViewId="0">
      <selection activeCell="F15" sqref="F15"/>
    </sheetView>
  </sheetViews>
  <sheetFormatPr defaultColWidth="11" defaultRowHeight="15"/>
  <cols>
    <col min="1" max="1" width="6.375" style="49" customWidth="1"/>
    <col min="2" max="2" width="0.625" style="49" customWidth="1"/>
    <col min="3" max="3" width="16.625" style="49" bestFit="1" customWidth="1"/>
    <col min="4" max="4" width="22.125" style="49" bestFit="1" customWidth="1"/>
    <col min="5" max="5" width="22" style="49" bestFit="1" customWidth="1"/>
    <col min="6" max="6" width="15.5" style="49" bestFit="1" customWidth="1"/>
    <col min="7" max="7" width="1" style="49" customWidth="1"/>
    <col min="8" max="10" width="11.5" style="49" customWidth="1"/>
    <col min="11" max="11" width="23.125" style="49" bestFit="1" customWidth="1"/>
    <col min="12" max="12" width="12.125" style="49" bestFit="1" customWidth="1"/>
    <col min="13" max="17" width="8.375" style="49" customWidth="1"/>
    <col min="18" max="16384" width="11" style="49"/>
  </cols>
  <sheetData>
    <row r="1" spans="1:16" ht="11.1" customHeight="1" thickBot="1"/>
    <row r="2" spans="1:16" ht="27.95" customHeight="1" thickBot="1">
      <c r="C2" s="185" t="s">
        <v>12</v>
      </c>
      <c r="D2" s="186"/>
      <c r="E2" s="186"/>
      <c r="F2" s="187"/>
      <c r="G2" s="48"/>
      <c r="I2" s="183" t="s">
        <v>76</v>
      </c>
      <c r="J2" s="183"/>
      <c r="K2" s="183"/>
      <c r="L2" s="184" t="str">
        <f>IF(D25&lt;F11,"Not Yet Certified",IF(D25&lt;F12,E11,IF(D25&lt;F13,E12,IF(D25&lt;F14,E13,E14))))</f>
        <v>Not Yet Certified</v>
      </c>
      <c r="M2" s="184"/>
      <c r="N2" s="184"/>
      <c r="O2" s="184"/>
      <c r="P2" s="184"/>
    </row>
    <row r="3" spans="1:16" ht="27.95" customHeight="1" thickBot="1">
      <c r="A3" s="91"/>
      <c r="B3" s="91"/>
      <c r="C3" s="91"/>
      <c r="D3" s="91"/>
      <c r="E3" s="91"/>
      <c r="F3" s="91"/>
      <c r="G3" s="48"/>
      <c r="H3" s="48"/>
    </row>
    <row r="4" spans="1:16" ht="6.95" customHeight="1">
      <c r="A4" s="47"/>
      <c r="B4" s="50"/>
      <c r="C4" s="51"/>
      <c r="D4" s="51"/>
      <c r="E4" s="51"/>
      <c r="F4" s="51"/>
      <c r="G4" s="52"/>
      <c r="H4" s="48"/>
    </row>
    <row r="5" spans="1:16" ht="18" hidden="1" customHeight="1">
      <c r="A5" s="47"/>
      <c r="B5" s="53"/>
      <c r="C5" s="54"/>
      <c r="D5" s="55"/>
      <c r="E5" s="56" t="s">
        <v>13</v>
      </c>
      <c r="F5" s="57" t="s">
        <v>75</v>
      </c>
      <c r="G5" s="58"/>
      <c r="H5" s="59"/>
      <c r="I5" s="59"/>
    </row>
    <row r="6" spans="1:16" ht="18" customHeight="1">
      <c r="A6" s="47"/>
      <c r="B6" s="53"/>
      <c r="C6" s="60"/>
      <c r="D6" s="61"/>
      <c r="E6" s="62" t="s">
        <v>14</v>
      </c>
      <c r="F6" s="63">
        <f>'3. Checklist'!F76</f>
        <v>37</v>
      </c>
      <c r="G6" s="58"/>
      <c r="H6" s="59"/>
      <c r="I6" s="59"/>
    </row>
    <row r="7" spans="1:16" ht="31.5">
      <c r="A7" s="47"/>
      <c r="B7" s="53"/>
      <c r="C7" s="64"/>
      <c r="D7" s="65"/>
      <c r="E7" s="66" t="s">
        <v>15</v>
      </c>
      <c r="F7" s="67">
        <f>IF(D25&lt;F11,F11-D25,IF(D25&lt;F12,F12-D25,IF(D25&lt;F13,F13-D25,IF(D25&lt;F14,F14-D25,0))))</f>
        <v>6</v>
      </c>
      <c r="G7" s="58"/>
      <c r="H7" s="59"/>
      <c r="I7" s="59"/>
    </row>
    <row r="8" spans="1:16" ht="15.75">
      <c r="A8" s="47"/>
      <c r="B8" s="53"/>
      <c r="C8" s="64"/>
      <c r="D8" s="65"/>
      <c r="E8" s="68" t="s">
        <v>76</v>
      </c>
      <c r="F8" s="69" t="str">
        <f>IF(D25&lt;F11,"Not Yet Certified",IF(D25&lt;F12,E11,IF(D25&lt;F13,E12,IF(D25&lt;F14,E13,E14))))</f>
        <v>Not Yet Certified</v>
      </c>
      <c r="G8" s="58"/>
      <c r="H8" s="59"/>
      <c r="I8" s="59"/>
    </row>
    <row r="9" spans="1:16">
      <c r="A9" s="47"/>
      <c r="B9" s="53"/>
      <c r="C9" s="64"/>
      <c r="D9" s="65"/>
      <c r="E9" s="69"/>
      <c r="F9" s="69"/>
      <c r="G9" s="58"/>
      <c r="H9" s="59"/>
      <c r="I9" s="59"/>
    </row>
    <row r="10" spans="1:16" ht="15.75" customHeight="1">
      <c r="A10" s="47"/>
      <c r="B10" s="53"/>
      <c r="C10" s="64"/>
      <c r="D10" s="65"/>
      <c r="E10" s="70" t="s">
        <v>77</v>
      </c>
      <c r="F10" s="71" t="s">
        <v>78</v>
      </c>
      <c r="G10" s="58"/>
      <c r="H10" s="72"/>
      <c r="I10" s="72"/>
    </row>
    <row r="11" spans="1:16">
      <c r="A11" s="47"/>
      <c r="B11" s="53"/>
      <c r="C11" s="64"/>
      <c r="D11" s="65"/>
      <c r="E11" s="73" t="s">
        <v>16</v>
      </c>
      <c r="F11" s="74">
        <v>43</v>
      </c>
      <c r="G11" s="58"/>
      <c r="H11" s="72"/>
      <c r="I11" s="72"/>
    </row>
    <row r="12" spans="1:16">
      <c r="A12" s="47"/>
      <c r="B12" s="53"/>
      <c r="C12" s="64"/>
      <c r="D12" s="65"/>
      <c r="E12" s="73" t="s">
        <v>17</v>
      </c>
      <c r="F12" s="74">
        <f>E25*0.6</f>
        <v>54.6</v>
      </c>
      <c r="G12" s="58"/>
      <c r="H12" s="72"/>
      <c r="I12" s="72"/>
    </row>
    <row r="13" spans="1:16">
      <c r="A13" s="47"/>
      <c r="B13" s="53"/>
      <c r="C13" s="64"/>
      <c r="D13" s="65"/>
      <c r="E13" s="73" t="s">
        <v>18</v>
      </c>
      <c r="F13" s="74">
        <f>E25*0.75</f>
        <v>68.25</v>
      </c>
      <c r="G13" s="58"/>
      <c r="H13" s="72"/>
      <c r="I13" s="72"/>
    </row>
    <row r="14" spans="1:16">
      <c r="A14" s="47"/>
      <c r="B14" s="53"/>
      <c r="C14" s="64"/>
      <c r="D14" s="65"/>
      <c r="E14" s="73" t="s">
        <v>19</v>
      </c>
      <c r="F14" s="74">
        <f>E25*0.9</f>
        <v>81.900000000000006</v>
      </c>
      <c r="G14" s="58"/>
      <c r="H14" s="72"/>
      <c r="I14" s="72"/>
    </row>
    <row r="15" spans="1:16" ht="9" customHeight="1">
      <c r="A15" s="47"/>
      <c r="B15" s="53"/>
      <c r="C15" s="75"/>
      <c r="D15" s="76"/>
      <c r="E15" s="77"/>
      <c r="F15" s="78"/>
      <c r="G15" s="58"/>
      <c r="H15" s="72"/>
      <c r="I15" s="72"/>
    </row>
    <row r="16" spans="1:16" ht="15.75">
      <c r="A16" s="47"/>
      <c r="B16" s="53"/>
      <c r="C16" s="79" t="s">
        <v>0</v>
      </c>
      <c r="D16" s="79" t="s">
        <v>20</v>
      </c>
      <c r="E16" s="80" t="s">
        <v>21</v>
      </c>
      <c r="F16" s="80" t="s">
        <v>22</v>
      </c>
      <c r="G16" s="58"/>
      <c r="H16" s="72"/>
      <c r="I16" s="72"/>
    </row>
    <row r="17" spans="1:15" ht="15.75">
      <c r="A17" s="47"/>
      <c r="B17" s="53"/>
      <c r="C17" s="92" t="s">
        <v>23</v>
      </c>
      <c r="D17" s="63">
        <f>'3. Checklist'!F11</f>
        <v>6</v>
      </c>
      <c r="E17" s="63">
        <f>'3. Checklist'!E11</f>
        <v>10</v>
      </c>
      <c r="F17" s="81">
        <f>Table1[[#This Row],[Total Points Achieved]]/Table1[[#This Row],[Total Points Available]]</f>
        <v>0.6</v>
      </c>
      <c r="G17" s="58"/>
      <c r="H17" s="48"/>
    </row>
    <row r="18" spans="1:15" ht="15.75">
      <c r="A18" s="47"/>
      <c r="B18" s="53"/>
      <c r="C18" s="92" t="s">
        <v>24</v>
      </c>
      <c r="D18" s="63">
        <f>'3. Checklist'!F15</f>
        <v>2</v>
      </c>
      <c r="E18" s="63">
        <f>'3. Checklist'!E15</f>
        <v>5</v>
      </c>
      <c r="F18" s="81">
        <f>Table1[[#This Row],[Total Points Achieved]]/Table1[[#This Row],[Total Points Available]]</f>
        <v>0.4</v>
      </c>
      <c r="G18" s="58"/>
      <c r="H18" s="48"/>
    </row>
    <row r="19" spans="1:15" ht="15.75">
      <c r="A19" s="47"/>
      <c r="B19" s="53"/>
      <c r="C19" s="92" t="s">
        <v>72</v>
      </c>
      <c r="D19" s="63">
        <f>'3. Checklist'!F29</f>
        <v>6</v>
      </c>
      <c r="E19" s="63">
        <f>'3. Checklist'!E29</f>
        <v>16</v>
      </c>
      <c r="F19" s="81">
        <f>Table1[[#This Row],[Total Points Achieved]]/Table1[[#This Row],[Total Points Available]]</f>
        <v>0.375</v>
      </c>
      <c r="G19" s="58"/>
      <c r="H19" s="48"/>
    </row>
    <row r="20" spans="1:15" ht="15.75">
      <c r="A20" s="47"/>
      <c r="B20" s="53"/>
      <c r="C20" s="92" t="s">
        <v>71</v>
      </c>
      <c r="D20" s="63">
        <f>'3. Checklist'!F33</f>
        <v>1</v>
      </c>
      <c r="E20" s="63">
        <f>'3. Checklist'!E33</f>
        <v>4</v>
      </c>
      <c r="F20" s="81">
        <f>Table1[[#This Row],[Total Points Achieved]]/Table1[[#This Row],[Total Points Available]]</f>
        <v>0.25</v>
      </c>
      <c r="G20" s="58"/>
      <c r="H20" s="48"/>
    </row>
    <row r="21" spans="1:15" ht="15.75">
      <c r="A21" s="47"/>
      <c r="B21" s="53"/>
      <c r="C21" s="92" t="s">
        <v>60</v>
      </c>
      <c r="D21" s="63">
        <f>'3. Checklist'!F56</f>
        <v>3</v>
      </c>
      <c r="E21" s="63">
        <f>'3. Checklist'!E56</f>
        <v>9</v>
      </c>
      <c r="F21" s="81">
        <f>Table1[[#This Row],[Total Points Achieved]]/Table1[[#This Row],[Total Points Available]]</f>
        <v>0.33333333333333331</v>
      </c>
      <c r="G21" s="58"/>
      <c r="H21" s="48"/>
    </row>
    <row r="22" spans="1:15" ht="15.75">
      <c r="A22" s="47"/>
      <c r="B22" s="53"/>
      <c r="C22" s="92" t="s">
        <v>74</v>
      </c>
      <c r="D22" s="63">
        <f>'3. Checklist'!F48</f>
        <v>11</v>
      </c>
      <c r="E22" s="63">
        <f>'3. Checklist'!E48</f>
        <v>32</v>
      </c>
      <c r="F22" s="81">
        <f>Table1[[#This Row],[Total Points Achieved]]/Table1[[#This Row],[Total Points Available]]</f>
        <v>0.34375</v>
      </c>
      <c r="G22" s="58"/>
      <c r="H22" s="48"/>
    </row>
    <row r="23" spans="1:15" ht="15.75">
      <c r="A23" s="47"/>
      <c r="B23" s="53"/>
      <c r="C23" s="92" t="s">
        <v>25</v>
      </c>
      <c r="D23" s="63">
        <f>'3. Checklist'!F66</f>
        <v>8</v>
      </c>
      <c r="E23" s="63">
        <f>'3. Checklist'!E66</f>
        <v>15</v>
      </c>
      <c r="F23" s="81">
        <f>Table1[[#This Row],[Total Points Achieved]]/Table1[[#This Row],[Total Points Available]]</f>
        <v>0.53333333333333333</v>
      </c>
      <c r="G23" s="58"/>
      <c r="H23" s="48"/>
    </row>
    <row r="24" spans="1:15" ht="15.75">
      <c r="B24" s="82"/>
      <c r="C24" s="92" t="s">
        <v>26</v>
      </c>
      <c r="D24" s="63">
        <f>'3. Checklist'!F72</f>
        <v>0</v>
      </c>
      <c r="E24" s="63">
        <f>'3. Checklist'!E72</f>
        <v>0</v>
      </c>
      <c r="F24" s="81" t="str">
        <f>IFERROR(Table1[[#This Row],[Total Points Available]]/Table1[[#This Row],[Total Points Achieved]],"N/A")</f>
        <v>N/A</v>
      </c>
      <c r="G24" s="83"/>
    </row>
    <row r="25" spans="1:15" ht="15.75">
      <c r="B25" s="82"/>
      <c r="C25" s="84" t="s">
        <v>27</v>
      </c>
      <c r="D25" s="85">
        <f>SUM(D17:D24)</f>
        <v>37</v>
      </c>
      <c r="E25" s="85">
        <f>SUM(E17:E24)</f>
        <v>91</v>
      </c>
      <c r="F25" s="86">
        <f t="shared" ref="F25" si="0">D25/E25</f>
        <v>0.40659340659340659</v>
      </c>
      <c r="G25" s="83"/>
      <c r="H25" s="48"/>
      <c r="I25" s="48"/>
      <c r="J25" s="48"/>
      <c r="K25" s="48"/>
      <c r="L25" s="48"/>
      <c r="M25" s="48"/>
      <c r="N25" s="48"/>
      <c r="O25" s="48"/>
    </row>
    <row r="26" spans="1:15" ht="6.95" customHeight="1" thickBot="1">
      <c r="B26" s="87"/>
      <c r="C26" s="88"/>
      <c r="D26" s="88"/>
      <c r="E26" s="88"/>
      <c r="F26" s="88"/>
      <c r="G26" s="89"/>
      <c r="H26" s="48"/>
      <c r="I26" s="48"/>
      <c r="J26" s="48"/>
      <c r="K26" s="48"/>
      <c r="L26" s="48"/>
      <c r="M26" s="48"/>
      <c r="N26" s="48"/>
      <c r="O26" s="48"/>
    </row>
    <row r="27" spans="1:15">
      <c r="H27" s="48"/>
      <c r="I27" s="48"/>
      <c r="J27" s="48"/>
      <c r="K27" s="48"/>
      <c r="L27" s="48"/>
      <c r="M27" s="48"/>
      <c r="N27" s="48"/>
      <c r="O27" s="48"/>
    </row>
    <row r="28" spans="1:15">
      <c r="H28" s="48"/>
      <c r="I28" s="48"/>
      <c r="J28" s="48"/>
      <c r="K28" s="48"/>
      <c r="L28" s="48"/>
      <c r="M28" s="48"/>
      <c r="N28" s="48"/>
      <c r="O28" s="48"/>
    </row>
    <row r="29" spans="1:15">
      <c r="H29" s="48"/>
      <c r="I29" s="48"/>
      <c r="J29" s="48"/>
      <c r="K29" s="48"/>
      <c r="L29" s="48"/>
      <c r="M29" s="48"/>
      <c r="N29" s="48"/>
      <c r="O29" s="48"/>
    </row>
    <row r="30" spans="1:15">
      <c r="H30" s="48"/>
      <c r="I30" s="48"/>
      <c r="J30" s="48"/>
      <c r="K30" s="48"/>
      <c r="L30" s="48"/>
      <c r="M30" s="48"/>
      <c r="N30" s="48"/>
      <c r="O30" s="48"/>
    </row>
    <row r="31" spans="1:15">
      <c r="H31" s="48"/>
      <c r="I31" s="48"/>
      <c r="J31" s="48"/>
      <c r="K31" s="48"/>
      <c r="L31" s="48"/>
      <c r="M31" s="48"/>
      <c r="N31" s="48"/>
      <c r="O31" s="48"/>
    </row>
    <row r="32" spans="1:15">
      <c r="H32" s="48"/>
      <c r="I32" s="48"/>
      <c r="J32" s="48"/>
      <c r="K32" s="48"/>
      <c r="L32" s="48"/>
      <c r="M32" s="48"/>
      <c r="N32" s="48"/>
      <c r="O32" s="48"/>
    </row>
    <row r="33" spans="4:15">
      <c r="D33" s="90"/>
      <c r="H33" s="48"/>
      <c r="I33" s="48"/>
      <c r="J33" s="48"/>
      <c r="K33" s="48"/>
      <c r="L33" s="48"/>
      <c r="M33" s="48"/>
      <c r="N33" s="48"/>
      <c r="O33" s="48"/>
    </row>
  </sheetData>
  <sheetProtection insertRows="0" sort="0" autoFilter="0"/>
  <mergeCells count="3">
    <mergeCell ref="I2:K2"/>
    <mergeCell ref="L2:P2"/>
    <mergeCell ref="C2:F2"/>
  </mergeCells>
  <conditionalFormatting sqref="F17:F25">
    <cfRule type="dataBar" priority="3">
      <dataBar>
        <cfvo type="min"/>
        <cfvo type="max"/>
        <color rgb="FFFFB628"/>
      </dataBar>
      <extLst>
        <ext xmlns:x14="http://schemas.microsoft.com/office/spreadsheetml/2009/9/main" uri="{B025F937-C7B1-47D3-B67F-A62EFF666E3E}">
          <x14:id>{917CB065-B503-4BA8-BE07-97BE85380D1A}</x14:id>
        </ext>
      </extLst>
    </cfRule>
  </conditionalFormatting>
  <pageMargins left="0.75" right="0.75" top="1" bottom="1" header="0.5" footer="0.5"/>
  <pageSetup orientation="portrait"/>
  <ignoredErrors>
    <ignoredError sqref="F6:F7" calculatedColumn="1"/>
  </ignoredErrors>
  <drawing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917CB065-B503-4BA8-BE07-97BE85380D1A}">
            <x14:dataBar minLength="0" maxLength="100" border="1" negativeBarBorderColorSameAsPositive="0">
              <x14:cfvo type="autoMin"/>
              <x14:cfvo type="autoMax"/>
              <x14:borderColor rgb="FFFFB628"/>
              <x14:negativeFillColor rgb="FFFF0000"/>
              <x14:negativeBorderColor rgb="FFFF0000"/>
              <x14:axisColor rgb="FF000000"/>
            </x14:dataBar>
          </x14:cfRule>
          <xm:sqref>F17:F25</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3. Checklist</vt:lpstr>
      <vt:lpstr>4. Progress Dashboard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Slocombe</dc:creator>
  <cp:lastModifiedBy>Hope Bartlett</cp:lastModifiedBy>
  <dcterms:created xsi:type="dcterms:W3CDTF">2019-10-14T22:01:55Z</dcterms:created>
  <dcterms:modified xsi:type="dcterms:W3CDTF">2020-02-04T23:07:03Z</dcterms:modified>
</cp:coreProperties>
</file>